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\Desktop\"/>
    </mc:Choice>
  </mc:AlternateContent>
  <xr:revisionPtr revIDLastSave="0" documentId="13_ncr:1_{D37A8D04-922D-439B-B415-37B43F1E7F0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資料1、国家予算2019" sheetId="8" r:id="rId1"/>
    <sheet name="資料2、財源" sheetId="11" r:id="rId2"/>
  </sheets>
  <definedNames>
    <definedName name="_xlnm.Print_Area" localSheetId="0">'資料1、国家予算2019'!$C$5:$K$63</definedName>
    <definedName name="_xlnm.Print_Area" localSheetId="1">'資料2、財源'!$B$2:$L$269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62" i="11" l="1"/>
  <c r="K159" i="11"/>
  <c r="K156" i="11"/>
  <c r="I173" i="11"/>
  <c r="I167" i="11"/>
  <c r="I164" i="11"/>
  <c r="I161" i="11"/>
  <c r="I158" i="11"/>
  <c r="I155" i="11"/>
  <c r="J155" i="11" s="1"/>
  <c r="H170" i="11"/>
  <c r="I170" i="11" s="1"/>
  <c r="J158" i="11" l="1"/>
  <c r="J161" i="11" s="1"/>
  <c r="J164" i="11" s="1"/>
  <c r="J167" i="11" s="1"/>
  <c r="J170" i="11" s="1"/>
  <c r="K173" i="11"/>
  <c r="I20" i="11"/>
  <c r="J20" i="11" s="1"/>
  <c r="K20" i="11" s="1"/>
  <c r="I19" i="11"/>
  <c r="J19" i="11" s="1"/>
  <c r="K19" i="11" s="1"/>
  <c r="I18" i="11"/>
  <c r="J18" i="11" s="1"/>
  <c r="K18" i="11" s="1"/>
  <c r="I17" i="11"/>
  <c r="J17" i="11" s="1"/>
  <c r="K17" i="11" s="1"/>
  <c r="I16" i="11"/>
  <c r="J16" i="11" s="1"/>
  <c r="K16" i="11" s="1"/>
  <c r="I15" i="11"/>
  <c r="J15" i="11" s="1"/>
  <c r="K15" i="11" s="1"/>
  <c r="I14" i="11"/>
  <c r="J14" i="11" s="1"/>
  <c r="K14" i="11" s="1"/>
  <c r="E24" i="11"/>
  <c r="E23" i="11"/>
  <c r="E22" i="11"/>
  <c r="E21" i="11"/>
  <c r="E20" i="11"/>
  <c r="E19" i="11"/>
  <c r="E18" i="11"/>
  <c r="E17" i="11"/>
  <c r="E16" i="11"/>
  <c r="E15" i="11"/>
  <c r="E14" i="11"/>
  <c r="F17" i="8"/>
  <c r="K17" i="8"/>
  <c r="K16" i="8"/>
  <c r="F16" i="8"/>
  <c r="I16" i="8"/>
  <c r="D16" i="8"/>
  <c r="O44" i="8"/>
</calcChain>
</file>

<file path=xl/sharedStrings.xml><?xml version="1.0" encoding="utf-8"?>
<sst xmlns="http://schemas.openxmlformats.org/spreadsheetml/2006/main" count="234" uniqueCount="196">
  <si>
    <t>所得金額</t>
    <rPh sb="0" eb="2">
      <t>ショトク</t>
    </rPh>
    <rPh sb="2" eb="4">
      <t>キンガク</t>
    </rPh>
    <phoneticPr fontId="5"/>
  </si>
  <si>
    <t>税額</t>
    <rPh sb="0" eb="2">
      <t>ゼイガク</t>
    </rPh>
    <phoneticPr fontId="5"/>
  </si>
  <si>
    <t>税額合計</t>
    <rPh sb="0" eb="2">
      <t>ゼイガク</t>
    </rPh>
    <phoneticPr fontId="5"/>
  </si>
  <si>
    <t>年度</t>
    <rPh sb="0" eb="2">
      <t>ネンド</t>
    </rPh>
    <phoneticPr fontId="5"/>
  </si>
  <si>
    <t>件数</t>
    <rPh sb="0" eb="2">
      <t>ケンスウ</t>
    </rPh>
    <phoneticPr fontId="5"/>
  </si>
  <si>
    <t>課税価格</t>
    <rPh sb="0" eb="2">
      <t>カゼイ</t>
    </rPh>
    <rPh sb="2" eb="4">
      <t>カカク</t>
    </rPh>
    <phoneticPr fontId="5"/>
  </si>
  <si>
    <t>相続税額</t>
    <rPh sb="0" eb="2">
      <t>ソウゾク</t>
    </rPh>
    <rPh sb="2" eb="4">
      <t>ゼイガク</t>
    </rPh>
    <phoneticPr fontId="5"/>
  </si>
  <si>
    <t>納付税額</t>
    <rPh sb="0" eb="2">
      <t>ノウフ</t>
    </rPh>
    <rPh sb="2" eb="4">
      <t>ゼイガク</t>
    </rPh>
    <phoneticPr fontId="5"/>
  </si>
  <si>
    <t>・純資産は、7割方現預金・有価証券・その他流動資産</t>
    <rPh sb="1" eb="4">
      <t>ジュンシサン</t>
    </rPh>
    <rPh sb="7" eb="8">
      <t>ワリ</t>
    </rPh>
    <rPh sb="8" eb="9">
      <t>カタ</t>
    </rPh>
    <rPh sb="9" eb="10">
      <t>ゲン</t>
    </rPh>
    <rPh sb="10" eb="12">
      <t>ヨキン</t>
    </rPh>
    <rPh sb="13" eb="15">
      <t>ユウカ</t>
    </rPh>
    <rPh sb="15" eb="17">
      <t>ショウケン</t>
    </rPh>
    <rPh sb="20" eb="21">
      <t>タ</t>
    </rPh>
    <rPh sb="21" eb="23">
      <t>リュウドウ</t>
    </rPh>
    <rPh sb="23" eb="25">
      <t>シサン</t>
    </rPh>
    <phoneticPr fontId="4"/>
  </si>
  <si>
    <t>歳入</t>
    <rPh sb="0" eb="2">
      <t>サイニュウ</t>
    </rPh>
    <phoneticPr fontId="4"/>
  </si>
  <si>
    <t>歳出</t>
    <rPh sb="0" eb="2">
      <t>サイシュツ</t>
    </rPh>
    <phoneticPr fontId="4"/>
  </si>
  <si>
    <t>所得税</t>
    <rPh sb="0" eb="3">
      <t>ショトクゼイ</t>
    </rPh>
    <phoneticPr fontId="4"/>
  </si>
  <si>
    <t>法人税</t>
    <rPh sb="0" eb="3">
      <t>ホウジンゼイ</t>
    </rPh>
    <phoneticPr fontId="4"/>
  </si>
  <si>
    <t>消費税</t>
    <rPh sb="0" eb="3">
      <t>ショウヒゼイ</t>
    </rPh>
    <phoneticPr fontId="4"/>
  </si>
  <si>
    <t>計</t>
    <rPh sb="0" eb="1">
      <t>ケイ</t>
    </rPh>
    <phoneticPr fontId="4"/>
  </si>
  <si>
    <t>社会保障</t>
    <rPh sb="0" eb="2">
      <t>シャカイ</t>
    </rPh>
    <rPh sb="2" eb="4">
      <t>ホショウ</t>
    </rPh>
    <phoneticPr fontId="4"/>
  </si>
  <si>
    <t>公共事業</t>
    <rPh sb="0" eb="2">
      <t>コウキョウ</t>
    </rPh>
    <rPh sb="2" eb="4">
      <t>ジギョウ</t>
    </rPh>
    <phoneticPr fontId="4"/>
  </si>
  <si>
    <t>文教・科学振興</t>
    <rPh sb="0" eb="2">
      <t>ブンキョウ</t>
    </rPh>
    <rPh sb="3" eb="5">
      <t>カガク</t>
    </rPh>
    <rPh sb="5" eb="7">
      <t>シンコウ</t>
    </rPh>
    <phoneticPr fontId="4"/>
  </si>
  <si>
    <t>防衛</t>
    <rPh sb="0" eb="2">
      <t>ボウエイ</t>
    </rPh>
    <phoneticPr fontId="4"/>
  </si>
  <si>
    <t>経済協力</t>
    <rPh sb="0" eb="2">
      <t>ケイザイ</t>
    </rPh>
    <rPh sb="2" eb="4">
      <t>キョウリョク</t>
    </rPh>
    <phoneticPr fontId="4"/>
  </si>
  <si>
    <t>地方交付金</t>
    <rPh sb="0" eb="2">
      <t>チホウ</t>
    </rPh>
    <rPh sb="2" eb="5">
      <t>コウフキン</t>
    </rPh>
    <phoneticPr fontId="4"/>
  </si>
  <si>
    <t>他</t>
    <rPh sb="0" eb="1">
      <t>タ</t>
    </rPh>
    <phoneticPr fontId="4"/>
  </si>
  <si>
    <t>★一般</t>
    <rPh sb="1" eb="3">
      <t>イッパン</t>
    </rPh>
    <phoneticPr fontId="4"/>
  </si>
  <si>
    <t>★国債</t>
    <rPh sb="1" eb="3">
      <t>コクサイ</t>
    </rPh>
    <phoneticPr fontId="4"/>
  </si>
  <si>
    <t>利払等</t>
    <rPh sb="0" eb="2">
      <t>リバライ</t>
    </rPh>
    <rPh sb="2" eb="3">
      <t>トウ</t>
    </rPh>
    <phoneticPr fontId="4"/>
  </si>
  <si>
    <t>債務償還</t>
    <rPh sb="0" eb="2">
      <t>サイム</t>
    </rPh>
    <rPh sb="2" eb="4">
      <t>ショウカン</t>
    </rPh>
    <phoneticPr fontId="4"/>
  </si>
  <si>
    <t>特例国債</t>
    <rPh sb="0" eb="2">
      <t>トクレイ</t>
    </rPh>
    <rPh sb="2" eb="4">
      <t>コクサイ</t>
    </rPh>
    <phoneticPr fontId="4"/>
  </si>
  <si>
    <t>建設国債</t>
    <rPh sb="0" eb="2">
      <t>ケンセツ</t>
    </rPh>
    <rPh sb="2" eb="4">
      <t>コクサイ</t>
    </rPh>
    <phoneticPr fontId="4"/>
  </si>
  <si>
    <t>※他に「特別会計」あり</t>
    <rPh sb="1" eb="2">
      <t>タ</t>
    </rPh>
    <rPh sb="4" eb="6">
      <t>トクベツ</t>
    </rPh>
    <rPh sb="6" eb="8">
      <t>カイケイ</t>
    </rPh>
    <phoneticPr fontId="4"/>
  </si>
  <si>
    <t>1985</t>
    <phoneticPr fontId="5"/>
  </si>
  <si>
    <t>2007</t>
    <phoneticPr fontId="5"/>
  </si>
  <si>
    <t>2002</t>
    <phoneticPr fontId="4"/>
  </si>
  <si>
    <t>1996</t>
    <phoneticPr fontId="5"/>
  </si>
  <si>
    <t>1990</t>
    <phoneticPr fontId="5"/>
  </si>
  <si>
    <t>2009</t>
    <phoneticPr fontId="4"/>
  </si>
  <si>
    <t>2013</t>
    <phoneticPr fontId="4"/>
  </si>
  <si>
    <t>2014</t>
  </si>
  <si>
    <t>2015</t>
  </si>
  <si>
    <t>2016</t>
  </si>
  <si>
    <t>2017</t>
  </si>
  <si>
    <t>実効税率</t>
    <rPh sb="0" eb="2">
      <t>ジッコウ</t>
    </rPh>
    <rPh sb="2" eb="4">
      <t>ゼイリツ</t>
    </rPh>
    <phoneticPr fontId="4"/>
  </si>
  <si>
    <t>現在</t>
    <rPh sb="0" eb="2">
      <t>ゲンザイ</t>
    </rPh>
    <phoneticPr fontId="4"/>
  </si>
  <si>
    <t>増税・配当減</t>
    <rPh sb="0" eb="2">
      <t>ゾウゼイ</t>
    </rPh>
    <rPh sb="3" eb="5">
      <t>ハイトウ</t>
    </rPh>
    <rPh sb="5" eb="6">
      <t>ゲン</t>
    </rPh>
    <phoneticPr fontId="4"/>
  </si>
  <si>
    <t>配当</t>
    <rPh sb="0" eb="2">
      <t>ハイトウ</t>
    </rPh>
    <phoneticPr fontId="4"/>
  </si>
  <si>
    <t>法人税</t>
    <rPh sb="0" eb="3">
      <t>ホウジンゼイ</t>
    </rPh>
    <phoneticPr fontId="4"/>
  </si>
  <si>
    <t>案</t>
    <rPh sb="0" eb="1">
      <t>アン</t>
    </rPh>
    <phoneticPr fontId="4"/>
  </si>
  <si>
    <t>順位</t>
  </si>
  <si>
    <t>名称</t>
  </si>
  <si>
    <t>国税(%)</t>
  </si>
  <si>
    <t>地方税(%)</t>
  </si>
  <si>
    <t>1位</t>
  </si>
  <si>
    <t xml:space="preserve">  フランス</t>
  </si>
  <si>
    <t>2位</t>
  </si>
  <si>
    <t xml:space="preserve">  ポルトガル</t>
  </si>
  <si>
    <t>3位</t>
  </si>
  <si>
    <t xml:space="preserve">  オーストラリア</t>
  </si>
  <si>
    <t xml:space="preserve">  メキシコ</t>
  </si>
  <si>
    <t>5位</t>
  </si>
  <si>
    <t xml:space="preserve">  ドイツ</t>
  </si>
  <si>
    <t>6位</t>
  </si>
  <si>
    <t xml:space="preserve">  日本</t>
  </si>
  <si>
    <t>7位</t>
  </si>
  <si>
    <t xml:space="preserve">  ベルギー</t>
  </si>
  <si>
    <t>8位</t>
  </si>
  <si>
    <t xml:space="preserve">  ギリシャ</t>
  </si>
  <si>
    <t xml:space="preserve">  ニュージーランド</t>
  </si>
  <si>
    <t>10位</t>
  </si>
  <si>
    <t xml:space="preserve">  イタリア</t>
  </si>
  <si>
    <t>世界の法人税(法定実効税率)ランキング</t>
  </si>
  <si>
    <t>4位</t>
  </si>
  <si>
    <t>9位</t>
  </si>
  <si>
    <t>★法人税</t>
    <rPh sb="1" eb="4">
      <t>ホウジンゼイ</t>
    </rPh>
    <phoneticPr fontId="4"/>
  </si>
  <si>
    <t>〇過去推移　税額と実効税率</t>
    <rPh sb="1" eb="3">
      <t>カコ</t>
    </rPh>
    <rPh sb="3" eb="5">
      <t>スイイ</t>
    </rPh>
    <rPh sb="6" eb="8">
      <t>ゼイガク</t>
    </rPh>
    <rPh sb="9" eb="11">
      <t>ジッコウ</t>
    </rPh>
    <rPh sb="11" eb="13">
      <t>ゼイリツ</t>
    </rPh>
    <phoneticPr fontId="4"/>
  </si>
  <si>
    <t>　※法人税だけでも、「30兆～50兆」の増税は可能。</t>
    <rPh sb="2" eb="5">
      <t>ホウジンゼイ</t>
    </rPh>
    <rPh sb="13" eb="14">
      <t>チョウ</t>
    </rPh>
    <rPh sb="17" eb="18">
      <t>チョウ</t>
    </rPh>
    <rPh sb="20" eb="22">
      <t>ゾウゼイ</t>
    </rPh>
    <rPh sb="23" eb="25">
      <t>カノウ</t>
    </rPh>
    <phoneticPr fontId="4"/>
  </si>
  <si>
    <t>　※90年代レベルの「2」35％でも、25兆円の税収増。</t>
    <rPh sb="4" eb="6">
      <t>ネンダイ</t>
    </rPh>
    <rPh sb="21" eb="23">
      <t>チョウエン</t>
    </rPh>
    <rPh sb="24" eb="26">
      <t>ゼイシュウ</t>
    </rPh>
    <rPh sb="26" eb="27">
      <t>ゾウ</t>
    </rPh>
    <phoneticPr fontId="4"/>
  </si>
  <si>
    <t>×「世界の常識から外れている」「外国資本が撤退する」という一部からの批判可能性</t>
    <rPh sb="2" eb="4">
      <t>セカイ</t>
    </rPh>
    <rPh sb="5" eb="7">
      <t>ジョウシキ</t>
    </rPh>
    <rPh sb="9" eb="10">
      <t>ハズ</t>
    </rPh>
    <rPh sb="16" eb="18">
      <t>ガイコク</t>
    </rPh>
    <rPh sb="18" eb="20">
      <t>シホン</t>
    </rPh>
    <rPh sb="21" eb="23">
      <t>テッタイ</t>
    </rPh>
    <rPh sb="29" eb="31">
      <t>イチブ</t>
    </rPh>
    <rPh sb="34" eb="36">
      <t>ヒハン</t>
    </rPh>
    <rPh sb="36" eb="39">
      <t>カノウセイ</t>
    </rPh>
    <phoneticPr fontId="4"/>
  </si>
  <si>
    <t>※株式配当　　　60兆円</t>
    <rPh sb="1" eb="3">
      <t>カブシキ</t>
    </rPh>
    <rPh sb="3" eb="5">
      <t>ハイトウ</t>
    </rPh>
    <rPh sb="10" eb="12">
      <t>チョウエン</t>
    </rPh>
    <phoneticPr fontId="4"/>
  </si>
  <si>
    <t>法人税から</t>
    <rPh sb="0" eb="3">
      <t>ホウジンゼイ</t>
    </rPh>
    <phoneticPr fontId="4"/>
  </si>
  <si>
    <t>30兆円</t>
    <rPh sb="2" eb="3">
      <t>チョウ</t>
    </rPh>
    <rPh sb="3" eb="4">
      <t>エン</t>
    </rPh>
    <phoneticPr fontId="4"/>
  </si>
  <si>
    <t>財源</t>
    <rPh sb="0" eb="2">
      <t>ザイゲン</t>
    </rPh>
    <phoneticPr fontId="4"/>
  </si>
  <si>
    <t>★所得税</t>
    <rPh sb="1" eb="4">
      <t>ショトクゼイ</t>
    </rPh>
    <phoneticPr fontId="4"/>
  </si>
  <si>
    <t>・株式配当を受けてる人の減収</t>
    <rPh sb="1" eb="3">
      <t>カブシキ</t>
    </rPh>
    <rPh sb="3" eb="5">
      <t>ハイトウ</t>
    </rPh>
    <rPh sb="6" eb="7">
      <t>ウ</t>
    </rPh>
    <rPh sb="10" eb="11">
      <t>ヒト</t>
    </rPh>
    <rPh sb="12" eb="14">
      <t>ゲンシュウ</t>
    </rPh>
    <phoneticPr fontId="4"/>
  </si>
  <si>
    <t>・外国企業の撤退</t>
    <rPh sb="1" eb="3">
      <t>ガイコク</t>
    </rPh>
    <rPh sb="3" eb="5">
      <t>キギョウ</t>
    </rPh>
    <rPh sb="6" eb="8">
      <t>テッタイ</t>
    </rPh>
    <phoneticPr fontId="4"/>
  </si>
  <si>
    <t>所得税で</t>
    <rPh sb="0" eb="3">
      <t>ショトクゼイ</t>
    </rPh>
    <phoneticPr fontId="4"/>
  </si>
  <si>
    <t>10兆円</t>
    <rPh sb="2" eb="4">
      <t>チョウエン</t>
    </rPh>
    <phoneticPr fontId="4"/>
  </si>
  <si>
    <t>①課税所得300万以下は、無税</t>
    <rPh sb="1" eb="3">
      <t>カゼイ</t>
    </rPh>
    <rPh sb="3" eb="5">
      <t>ショトク</t>
    </rPh>
    <rPh sb="8" eb="11">
      <t>マンイカ</t>
    </rPh>
    <rPh sb="13" eb="15">
      <t>ムゼイ</t>
    </rPh>
    <phoneticPr fontId="4"/>
  </si>
  <si>
    <t>③高額所得者の方はご協力お願いします</t>
    <rPh sb="1" eb="3">
      <t>コウガク</t>
    </rPh>
    <rPh sb="3" eb="6">
      <t>ショトクシャ</t>
    </rPh>
    <rPh sb="7" eb="8">
      <t>カタ</t>
    </rPh>
    <rPh sb="10" eb="12">
      <t>キョウリョク</t>
    </rPh>
    <rPh sb="13" eb="14">
      <t>ネガ</t>
    </rPh>
    <phoneticPr fontId="4"/>
  </si>
  <si>
    <t>？「所得控除」・「税額控除」、特に「1800万以上の税額控除480万」、は見直し。</t>
    <rPh sb="2" eb="4">
      <t>ショトク</t>
    </rPh>
    <rPh sb="4" eb="6">
      <t>コウジョ</t>
    </rPh>
    <rPh sb="9" eb="11">
      <t>ゼイガク</t>
    </rPh>
    <rPh sb="11" eb="13">
      <t>コウジョ</t>
    </rPh>
    <rPh sb="15" eb="16">
      <t>トク</t>
    </rPh>
    <rPh sb="22" eb="25">
      <t>マンイジョウ</t>
    </rPh>
    <rPh sb="26" eb="28">
      <t>ゼイガク</t>
    </rPh>
    <rPh sb="28" eb="30">
      <t>コウジョ</t>
    </rPh>
    <rPh sb="33" eb="34">
      <t>マン</t>
    </rPh>
    <rPh sb="37" eb="39">
      <t>ミナオ</t>
    </rPh>
    <phoneticPr fontId="4"/>
  </si>
  <si>
    <t>死亡者数</t>
    <rPh sb="0" eb="3">
      <t>シボウシャ</t>
    </rPh>
    <rPh sb="3" eb="4">
      <t>スウ</t>
    </rPh>
    <phoneticPr fontId="5"/>
  </si>
  <si>
    <t>課税件数</t>
    <rPh sb="0" eb="2">
      <t>カゼイ</t>
    </rPh>
    <rPh sb="2" eb="4">
      <t>ケンスウ</t>
    </rPh>
    <phoneticPr fontId="5"/>
  </si>
  <si>
    <t>課税率</t>
    <rPh sb="0" eb="2">
      <t>カゼイ</t>
    </rPh>
    <rPh sb="2" eb="3">
      <t>リツ</t>
    </rPh>
    <phoneticPr fontId="5"/>
  </si>
  <si>
    <t>1人当たり法定相続人金額</t>
    <rPh sb="1" eb="2">
      <t>ニン</t>
    </rPh>
    <rPh sb="2" eb="3">
      <t>ア</t>
    </rPh>
    <rPh sb="5" eb="7">
      <t>ホウテイ</t>
    </rPh>
    <rPh sb="7" eb="9">
      <t>ソウゾク</t>
    </rPh>
    <rPh sb="9" eb="10">
      <t>ニン</t>
    </rPh>
    <rPh sb="10" eb="12">
      <t>キンガク</t>
    </rPh>
    <phoneticPr fontId="5"/>
  </si>
  <si>
    <t>合計額</t>
    <rPh sb="0" eb="2">
      <t>ゴウケイ</t>
    </rPh>
    <rPh sb="2" eb="3">
      <t>ガク</t>
    </rPh>
    <phoneticPr fontId="5"/>
  </si>
  <si>
    <t>1人当金額</t>
    <rPh sb="0" eb="2">
      <t>ヒトリ</t>
    </rPh>
    <rPh sb="2" eb="3">
      <t>アタ</t>
    </rPh>
    <rPh sb="3" eb="5">
      <t>キンガク</t>
    </rPh>
    <phoneticPr fontId="5"/>
  </si>
  <si>
    <t>1人当金額</t>
    <rPh sb="1" eb="2">
      <t>ニン</t>
    </rPh>
    <rPh sb="2" eb="3">
      <t>ア</t>
    </rPh>
    <rPh sb="3" eb="5">
      <t>キンガク</t>
    </rPh>
    <phoneticPr fontId="5"/>
  </si>
  <si>
    <t>〇「分離課税」廃止：税率低い「金融取引」が分離され、高額所得者の実効税率は10％台と、優遇されている。</t>
    <rPh sb="2" eb="4">
      <t>ブンリ</t>
    </rPh>
    <rPh sb="4" eb="6">
      <t>カゼイ</t>
    </rPh>
    <rPh sb="7" eb="9">
      <t>ハイシ</t>
    </rPh>
    <rPh sb="10" eb="12">
      <t>ゼイリツ</t>
    </rPh>
    <rPh sb="12" eb="13">
      <t>ヒク</t>
    </rPh>
    <rPh sb="15" eb="17">
      <t>キンユウ</t>
    </rPh>
    <rPh sb="17" eb="19">
      <t>トリヒキ</t>
    </rPh>
    <rPh sb="21" eb="23">
      <t>ブンリ</t>
    </rPh>
    <rPh sb="26" eb="28">
      <t>コウガク</t>
    </rPh>
    <rPh sb="28" eb="31">
      <t>ショトクシャ</t>
    </rPh>
    <rPh sb="32" eb="34">
      <t>ジッコウ</t>
    </rPh>
    <rPh sb="34" eb="36">
      <t>ゼイリツ</t>
    </rPh>
    <rPh sb="40" eb="41">
      <t>ダイ</t>
    </rPh>
    <rPh sb="43" eb="45">
      <t>ユウグウ</t>
    </rPh>
    <phoneticPr fontId="5"/>
  </si>
  <si>
    <t>実負担率</t>
    <rPh sb="0" eb="1">
      <t>ジツ</t>
    </rPh>
    <rPh sb="1" eb="3">
      <t>フタン</t>
    </rPh>
    <rPh sb="3" eb="4">
      <t>リツ</t>
    </rPh>
    <phoneticPr fontId="5"/>
  </si>
  <si>
    <t>～５千万円</t>
  </si>
  <si>
    <t>～１億円</t>
  </si>
  <si>
    <t>～２億円</t>
  </si>
  <si>
    <t>～３億円</t>
  </si>
  <si>
    <t>～５億円</t>
  </si>
  <si>
    <t>～７億円</t>
  </si>
  <si>
    <t>～１０億円</t>
  </si>
  <si>
    <t>～２０億円</t>
  </si>
  <si>
    <t>～１００億円</t>
  </si>
  <si>
    <t>１００億円超</t>
  </si>
  <si>
    <t>合計</t>
  </si>
  <si>
    <t>階級区分</t>
  </si>
  <si>
    <t>納税金額</t>
    <rPh sb="0" eb="2">
      <t>ノウゼイ</t>
    </rPh>
    <rPh sb="2" eb="4">
      <t>キンガク</t>
    </rPh>
    <phoneticPr fontId="5"/>
  </si>
  <si>
    <t>累積割合</t>
    <rPh sb="0" eb="2">
      <t>ルイセキ</t>
    </rPh>
    <rPh sb="2" eb="4">
      <t>ワリアイ</t>
    </rPh>
    <phoneticPr fontId="5"/>
  </si>
  <si>
    <t>平均</t>
    <rPh sb="0" eb="2">
      <t>ヘイキン</t>
    </rPh>
    <phoneticPr fontId="5"/>
  </si>
  <si>
    <t>負担率</t>
    <rPh sb="0" eb="2">
      <t>フタン</t>
    </rPh>
    <rPh sb="2" eb="3">
      <t>リツ</t>
    </rPh>
    <phoneticPr fontId="5"/>
  </si>
  <si>
    <t>1.過去推移　税額と実効税率</t>
    <rPh sb="2" eb="4">
      <t>カコ</t>
    </rPh>
    <rPh sb="4" eb="6">
      <t>スイイ</t>
    </rPh>
    <rPh sb="7" eb="9">
      <t>ゼイガク</t>
    </rPh>
    <rPh sb="10" eb="12">
      <t>ジッコウ</t>
    </rPh>
    <rPh sb="12" eb="14">
      <t>ゼイリツ</t>
    </rPh>
    <phoneticPr fontId="4"/>
  </si>
  <si>
    <t>2.課税価格別階級区分</t>
    <rPh sb="2" eb="4">
      <t>カゼイ</t>
    </rPh>
    <rPh sb="4" eb="6">
      <t>カカク</t>
    </rPh>
    <rPh sb="6" eb="7">
      <t>ベツ</t>
    </rPh>
    <rPh sb="7" eb="9">
      <t>カイキュウ</t>
    </rPh>
    <rPh sb="9" eb="11">
      <t>クブン</t>
    </rPh>
    <phoneticPr fontId="5"/>
  </si>
  <si>
    <t>〇相続金額から上がる税収の割合が、13％程度と非常に低率</t>
    <rPh sb="1" eb="3">
      <t>ソウゾク</t>
    </rPh>
    <rPh sb="3" eb="5">
      <t>キンガク</t>
    </rPh>
    <rPh sb="7" eb="8">
      <t>ア</t>
    </rPh>
    <rPh sb="10" eb="12">
      <t>ゼイシュウ</t>
    </rPh>
    <rPh sb="13" eb="15">
      <t>ワリアイ</t>
    </rPh>
    <rPh sb="20" eb="22">
      <t>テイド</t>
    </rPh>
    <rPh sb="23" eb="25">
      <t>ヒジョウ</t>
    </rPh>
    <rPh sb="26" eb="28">
      <t>テイリツ</t>
    </rPh>
    <phoneticPr fontId="5"/>
  </si>
  <si>
    <t>×</t>
    <phoneticPr fontId="5"/>
  </si>
  <si>
    <t>〇課税価格2億円までで、件数の85％を超える。この部分は現状相続税額のまま据え置き。</t>
    <rPh sb="1" eb="3">
      <t>カゼイ</t>
    </rPh>
    <rPh sb="3" eb="5">
      <t>カカク</t>
    </rPh>
    <rPh sb="6" eb="8">
      <t>オクエン</t>
    </rPh>
    <rPh sb="12" eb="14">
      <t>ケンスウ</t>
    </rPh>
    <rPh sb="19" eb="20">
      <t>コ</t>
    </rPh>
    <rPh sb="25" eb="27">
      <t>ブブン</t>
    </rPh>
    <rPh sb="28" eb="30">
      <t>ゲンジョウ</t>
    </rPh>
    <rPh sb="30" eb="32">
      <t>ソウゾク</t>
    </rPh>
    <rPh sb="32" eb="34">
      <t>ゼイガク</t>
    </rPh>
    <rPh sb="37" eb="38">
      <t>ス</t>
    </rPh>
    <rPh sb="39" eb="40">
      <t>オ</t>
    </rPh>
    <phoneticPr fontId="5"/>
  </si>
  <si>
    <t>〇2億円超過部分で、税額の75％を占める。この部分の実負担率を増加する。</t>
    <rPh sb="2" eb="4">
      <t>オクエン</t>
    </rPh>
    <rPh sb="4" eb="6">
      <t>チョウカ</t>
    </rPh>
    <rPh sb="6" eb="8">
      <t>ブブン</t>
    </rPh>
    <rPh sb="10" eb="12">
      <t>ゼイガク</t>
    </rPh>
    <rPh sb="17" eb="18">
      <t>シ</t>
    </rPh>
    <rPh sb="23" eb="25">
      <t>ブブン</t>
    </rPh>
    <rPh sb="26" eb="27">
      <t>ジツ</t>
    </rPh>
    <rPh sb="27" eb="29">
      <t>フタン</t>
    </rPh>
    <rPh sb="29" eb="30">
      <t>リツ</t>
    </rPh>
    <rPh sb="31" eb="33">
      <t>ゾウカ</t>
    </rPh>
    <phoneticPr fontId="5"/>
  </si>
  <si>
    <t>〇相続税も、「控除」について、特に高額部分を見直す。</t>
    <rPh sb="1" eb="4">
      <t>ソウゾクゼイ</t>
    </rPh>
    <rPh sb="7" eb="9">
      <t>コウジョ</t>
    </rPh>
    <rPh sb="15" eb="16">
      <t>トク</t>
    </rPh>
    <rPh sb="17" eb="19">
      <t>コウガク</t>
    </rPh>
    <rPh sb="19" eb="21">
      <t>ブブン</t>
    </rPh>
    <rPh sb="22" eb="24">
      <t>ミナオ</t>
    </rPh>
    <phoneticPr fontId="5"/>
  </si>
  <si>
    <t>★相続税（贈与税）</t>
    <rPh sb="1" eb="4">
      <t>ソウゾクゼイ</t>
    </rPh>
    <rPh sb="5" eb="8">
      <t>ゾウヨゼイ</t>
    </rPh>
    <phoneticPr fontId="4"/>
  </si>
  <si>
    <t>3.他の検討要素</t>
    <rPh sb="2" eb="3">
      <t>タ</t>
    </rPh>
    <rPh sb="4" eb="6">
      <t>ケントウ</t>
    </rPh>
    <rPh sb="6" eb="8">
      <t>ヨウソ</t>
    </rPh>
    <phoneticPr fontId="5"/>
  </si>
  <si>
    <t>　　（1）外国（アメリカ等）での「遺産税」制・・・「受取相続額」ではなく、「遺産額」から徴収する考え。</t>
    <rPh sb="5" eb="7">
      <t>ガイコク</t>
    </rPh>
    <rPh sb="12" eb="13">
      <t>トウ</t>
    </rPh>
    <rPh sb="17" eb="19">
      <t>イサン</t>
    </rPh>
    <rPh sb="19" eb="20">
      <t>ゼイ</t>
    </rPh>
    <rPh sb="21" eb="22">
      <t>セイ</t>
    </rPh>
    <rPh sb="26" eb="28">
      <t>ウケトリ</t>
    </rPh>
    <rPh sb="28" eb="30">
      <t>ソウゾク</t>
    </rPh>
    <rPh sb="30" eb="31">
      <t>ガク</t>
    </rPh>
    <rPh sb="38" eb="40">
      <t>イサン</t>
    </rPh>
    <rPh sb="40" eb="41">
      <t>ガク</t>
    </rPh>
    <rPh sb="44" eb="46">
      <t>チョウシュウ</t>
    </rPh>
    <rPh sb="48" eb="49">
      <t>カンガ</t>
    </rPh>
    <phoneticPr fontId="5"/>
  </si>
  <si>
    <t>〇1個人が「遺産」として残せる水準を制限・それ以上は社会還元。</t>
    <rPh sb="2" eb="4">
      <t>コジン</t>
    </rPh>
    <rPh sb="6" eb="8">
      <t>イサン</t>
    </rPh>
    <rPh sb="12" eb="13">
      <t>ノコ</t>
    </rPh>
    <rPh sb="15" eb="17">
      <t>スイジュン</t>
    </rPh>
    <rPh sb="18" eb="20">
      <t>セイゲン</t>
    </rPh>
    <rPh sb="23" eb="25">
      <t>イジョウ</t>
    </rPh>
    <rPh sb="26" eb="28">
      <t>シャカイ</t>
    </rPh>
    <rPh sb="28" eb="30">
      <t>カンゲン</t>
    </rPh>
    <phoneticPr fontId="5"/>
  </si>
  <si>
    <t>〇「遺産税」と合わせ、さらに「子供の平等権」として、「相続上限」の2重縛りも可能。</t>
    <rPh sb="2" eb="4">
      <t>イサン</t>
    </rPh>
    <rPh sb="4" eb="5">
      <t>ゼイ</t>
    </rPh>
    <rPh sb="7" eb="8">
      <t>ア</t>
    </rPh>
    <rPh sb="15" eb="17">
      <t>コドモ</t>
    </rPh>
    <rPh sb="18" eb="20">
      <t>ビョウドウ</t>
    </rPh>
    <rPh sb="20" eb="21">
      <t>ケン</t>
    </rPh>
    <rPh sb="27" eb="29">
      <t>ソウゾク</t>
    </rPh>
    <rPh sb="29" eb="31">
      <t>ジョウゲン</t>
    </rPh>
    <rPh sb="34" eb="35">
      <t>ジュウ</t>
    </rPh>
    <rPh sb="35" eb="36">
      <t>シバ</t>
    </rPh>
    <rPh sb="38" eb="40">
      <t>カノウ</t>
    </rPh>
    <phoneticPr fontId="5"/>
  </si>
  <si>
    <t>×アメリカでは「遺産税は2重課税・中小企業廃業問題等で違法」との反論がある。</t>
    <rPh sb="8" eb="10">
      <t>イサン</t>
    </rPh>
    <rPh sb="10" eb="11">
      <t>ゼイ</t>
    </rPh>
    <rPh sb="13" eb="14">
      <t>ジュウ</t>
    </rPh>
    <rPh sb="14" eb="16">
      <t>カゼイ</t>
    </rPh>
    <rPh sb="17" eb="19">
      <t>チュウショウ</t>
    </rPh>
    <rPh sb="19" eb="21">
      <t>キギョウ</t>
    </rPh>
    <rPh sb="21" eb="23">
      <t>ハイギョウ</t>
    </rPh>
    <rPh sb="23" eb="25">
      <t>モンダイ</t>
    </rPh>
    <rPh sb="25" eb="26">
      <t>トウ</t>
    </rPh>
    <rPh sb="27" eb="29">
      <t>イホウ</t>
    </rPh>
    <rPh sb="32" eb="34">
      <t>ハンロン</t>
    </rPh>
    <phoneticPr fontId="5"/>
  </si>
  <si>
    <t>〇「贈与税」も同様制度。</t>
    <rPh sb="2" eb="5">
      <t>ゾウヨゼイ</t>
    </rPh>
    <rPh sb="7" eb="9">
      <t>ドウヨウ</t>
    </rPh>
    <rPh sb="9" eb="11">
      <t>セイド</t>
    </rPh>
    <phoneticPr fontId="5"/>
  </si>
  <si>
    <t>〇「親が金持ちか・貧乏人か」が、子どもの人生に大きく影響することは証明済み。</t>
    <rPh sb="2" eb="3">
      <t>オヤ</t>
    </rPh>
    <rPh sb="4" eb="6">
      <t>カネモ</t>
    </rPh>
    <rPh sb="9" eb="11">
      <t>ビンボウ</t>
    </rPh>
    <rPh sb="11" eb="12">
      <t>ニン</t>
    </rPh>
    <rPh sb="16" eb="17">
      <t>コ</t>
    </rPh>
    <rPh sb="20" eb="22">
      <t>ジンセイ</t>
    </rPh>
    <rPh sb="23" eb="24">
      <t>オオ</t>
    </rPh>
    <rPh sb="26" eb="28">
      <t>エイキョウ</t>
    </rPh>
    <rPh sb="33" eb="35">
      <t>ショウメイ</t>
    </rPh>
    <rPh sb="35" eb="36">
      <t>ズ</t>
    </rPh>
    <phoneticPr fontId="5"/>
  </si>
  <si>
    <t>　　（2）「子供の相続の社会的平等」に、どう対処するか</t>
    <rPh sb="6" eb="8">
      <t>コドモ</t>
    </rPh>
    <rPh sb="9" eb="11">
      <t>ソウゾク</t>
    </rPh>
    <rPh sb="12" eb="15">
      <t>シャカイテキ</t>
    </rPh>
    <rPh sb="15" eb="17">
      <t>ビョウドウ</t>
    </rPh>
    <rPh sb="22" eb="24">
      <t>タイショ</t>
    </rPh>
    <phoneticPr fontId="5"/>
  </si>
  <si>
    <t>相続・贈与税で</t>
    <rPh sb="0" eb="2">
      <t>ソウゾク</t>
    </rPh>
    <rPh sb="3" eb="6">
      <t>ゾウヨゼイ</t>
    </rPh>
    <phoneticPr fontId="4"/>
  </si>
  <si>
    <t>5兆円</t>
    <rPh sb="1" eb="3">
      <t>チョウエン</t>
    </rPh>
    <phoneticPr fontId="4"/>
  </si>
  <si>
    <t>①課税価格5000万以下は、無税</t>
    <rPh sb="1" eb="3">
      <t>カゼイ</t>
    </rPh>
    <rPh sb="3" eb="5">
      <t>カカク</t>
    </rPh>
    <rPh sb="9" eb="12">
      <t>マンイカ</t>
    </rPh>
    <rPh sb="14" eb="16">
      <t>ムゼイ</t>
    </rPh>
    <phoneticPr fontId="4"/>
  </si>
  <si>
    <t>③高額遺産・高額相続の方はご協力お願いします</t>
    <rPh sb="1" eb="3">
      <t>コウガク</t>
    </rPh>
    <rPh sb="3" eb="5">
      <t>イサン</t>
    </rPh>
    <rPh sb="6" eb="8">
      <t>コウガク</t>
    </rPh>
    <rPh sb="8" eb="10">
      <t>ソウゾク</t>
    </rPh>
    <rPh sb="11" eb="12">
      <t>カタ</t>
    </rPh>
    <rPh sb="14" eb="16">
      <t>キョウリョク</t>
    </rPh>
    <rPh sb="17" eb="18">
      <t>ネガ</t>
    </rPh>
    <phoneticPr fontId="4"/>
  </si>
  <si>
    <t>②国民の90％、課税所得1,100万円以下の国民には増税しません</t>
    <rPh sb="1" eb="3">
      <t>コクミン</t>
    </rPh>
    <rPh sb="8" eb="10">
      <t>カゼイ</t>
    </rPh>
    <rPh sb="10" eb="12">
      <t>ショトク</t>
    </rPh>
    <rPh sb="17" eb="21">
      <t>マンエンイカ</t>
    </rPh>
    <rPh sb="22" eb="24">
      <t>コクミン</t>
    </rPh>
    <rPh sb="26" eb="28">
      <t>ゾウゼイ</t>
    </rPh>
    <phoneticPr fontId="4"/>
  </si>
  <si>
    <t>★金融資産課税</t>
    <rPh sb="1" eb="3">
      <t>キンユウ</t>
    </rPh>
    <rPh sb="3" eb="5">
      <t>シサン</t>
    </rPh>
    <rPh sb="5" eb="7">
      <t>カゼイ</t>
    </rPh>
    <phoneticPr fontId="4"/>
  </si>
  <si>
    <t>超富裕層</t>
    <rPh sb="0" eb="1">
      <t>チョウ</t>
    </rPh>
    <rPh sb="1" eb="4">
      <t>フユウソウ</t>
    </rPh>
    <phoneticPr fontId="5"/>
  </si>
  <si>
    <t>富裕層</t>
    <rPh sb="0" eb="3">
      <t>フユウソウ</t>
    </rPh>
    <phoneticPr fontId="5"/>
  </si>
  <si>
    <t>準富裕層</t>
    <rPh sb="0" eb="1">
      <t>ジュン</t>
    </rPh>
    <rPh sb="1" eb="4">
      <t>フユウソウ</t>
    </rPh>
    <phoneticPr fontId="5"/>
  </si>
  <si>
    <t>ｱｯﾊﾟｰﾏｽ</t>
    <phoneticPr fontId="5"/>
  </si>
  <si>
    <t>マス</t>
    <phoneticPr fontId="5"/>
  </si>
  <si>
    <t>計</t>
    <rPh sb="0" eb="1">
      <t>ケイ</t>
    </rPh>
    <phoneticPr fontId="5"/>
  </si>
  <si>
    <t>負債者？</t>
    <rPh sb="0" eb="3">
      <t>フサイシャ</t>
    </rPh>
    <phoneticPr fontId="5"/>
  </si>
  <si>
    <t>世帯数</t>
    <rPh sb="0" eb="3">
      <t>セタイスウ</t>
    </rPh>
    <phoneticPr fontId="5"/>
  </si>
  <si>
    <t>単独構成</t>
    <rPh sb="0" eb="2">
      <t>タンドク</t>
    </rPh>
    <rPh sb="2" eb="4">
      <t>コウセイ</t>
    </rPh>
    <phoneticPr fontId="5"/>
  </si>
  <si>
    <t>累積構成</t>
    <rPh sb="0" eb="2">
      <t>ルイセキ</t>
    </rPh>
    <rPh sb="2" eb="4">
      <t>コウセイ</t>
    </rPh>
    <phoneticPr fontId="5"/>
  </si>
  <si>
    <t>〇</t>
    <phoneticPr fontId="5"/>
  </si>
  <si>
    <t>ピケティをはじめ、格差是正の主要政策としての「富裕税」</t>
    <rPh sb="9" eb="11">
      <t>カクサ</t>
    </rPh>
    <rPh sb="11" eb="13">
      <t>ゼセイ</t>
    </rPh>
    <rPh sb="14" eb="16">
      <t>シュヨウ</t>
    </rPh>
    <rPh sb="16" eb="18">
      <t>セイサク</t>
    </rPh>
    <rPh sb="23" eb="26">
      <t>フユウゼイ</t>
    </rPh>
    <phoneticPr fontId="5"/>
  </si>
  <si>
    <t>年課税</t>
    <rPh sb="0" eb="1">
      <t>ネン</t>
    </rPh>
    <rPh sb="1" eb="3">
      <t>カゼイ</t>
    </rPh>
    <phoneticPr fontId="5"/>
  </si>
  <si>
    <t>上位10％への課税：年20兆×5年間＝100兆</t>
    <rPh sb="0" eb="2">
      <t>ジョウイ</t>
    </rPh>
    <rPh sb="7" eb="9">
      <t>カゼイ</t>
    </rPh>
    <rPh sb="10" eb="11">
      <t>ネン</t>
    </rPh>
    <rPh sb="13" eb="14">
      <t>チョウ</t>
    </rPh>
    <rPh sb="16" eb="18">
      <t>ネンカン</t>
    </rPh>
    <rPh sb="22" eb="23">
      <t>チョウ</t>
    </rPh>
    <phoneticPr fontId="5"/>
  </si>
  <si>
    <t>「二重課税」問題がある。しかしこれまでの特に、「野放しの金融取引」、不平等な「分離課税」の是正。</t>
    <rPh sb="1" eb="2">
      <t>ニ</t>
    </rPh>
    <rPh sb="2" eb="3">
      <t>ジュウ</t>
    </rPh>
    <rPh sb="3" eb="5">
      <t>カゼイ</t>
    </rPh>
    <rPh sb="6" eb="8">
      <t>モンダイ</t>
    </rPh>
    <rPh sb="20" eb="21">
      <t>トク</t>
    </rPh>
    <rPh sb="24" eb="26">
      <t>ノバナ</t>
    </rPh>
    <rPh sb="28" eb="30">
      <t>キンユウ</t>
    </rPh>
    <rPh sb="30" eb="32">
      <t>トリヒキ</t>
    </rPh>
    <rPh sb="34" eb="37">
      <t>フビョウドウ</t>
    </rPh>
    <rPh sb="39" eb="41">
      <t>ブンリ</t>
    </rPh>
    <rPh sb="41" eb="43">
      <t>カゼイ</t>
    </rPh>
    <rPh sb="45" eb="47">
      <t>ゼセイ</t>
    </rPh>
    <phoneticPr fontId="5"/>
  </si>
  <si>
    <t>「資産逃避」への対応策の必要性。</t>
    <rPh sb="1" eb="3">
      <t>シサン</t>
    </rPh>
    <rPh sb="3" eb="5">
      <t>トウヒ</t>
    </rPh>
    <rPh sb="8" eb="10">
      <t>タイオウ</t>
    </rPh>
    <rPh sb="10" eb="11">
      <t>サク</t>
    </rPh>
    <rPh sb="12" eb="15">
      <t>ヒツヨウセイ</t>
    </rPh>
    <phoneticPr fontId="5"/>
  </si>
  <si>
    <t>資産課税で</t>
    <rPh sb="0" eb="2">
      <t>シサン</t>
    </rPh>
    <rPh sb="2" eb="4">
      <t>カゼイ</t>
    </rPh>
    <phoneticPr fontId="4"/>
  </si>
  <si>
    <t>20兆円</t>
    <rPh sb="2" eb="4">
      <t>チョウエン</t>
    </rPh>
    <phoneticPr fontId="4"/>
  </si>
  <si>
    <t>＜前提＞</t>
    <rPh sb="1" eb="3">
      <t>ゼンテイ</t>
    </rPh>
    <phoneticPr fontId="5"/>
  </si>
  <si>
    <t>①いずれも強烈な政策であり、国民の広範な支持が絶対条件。「8割の国民」にはメリットしかないことを訴える。</t>
    <rPh sb="5" eb="7">
      <t>キョウレツ</t>
    </rPh>
    <rPh sb="8" eb="10">
      <t>セイサク</t>
    </rPh>
    <rPh sb="14" eb="16">
      <t>コクミン</t>
    </rPh>
    <rPh sb="17" eb="19">
      <t>コウハン</t>
    </rPh>
    <rPh sb="20" eb="22">
      <t>シジ</t>
    </rPh>
    <rPh sb="23" eb="25">
      <t>ゼッタイ</t>
    </rPh>
    <rPh sb="25" eb="27">
      <t>ジョウケン</t>
    </rPh>
    <rPh sb="30" eb="31">
      <t>ワリ</t>
    </rPh>
    <rPh sb="32" eb="34">
      <t>コクミン</t>
    </rPh>
    <rPh sb="48" eb="49">
      <t>ウッタ</t>
    </rPh>
    <phoneticPr fontId="5"/>
  </si>
  <si>
    <t>③ただし、実際の政策実施には、かなりの期間（3年とか5年）が費やされると考えられる。</t>
    <rPh sb="5" eb="7">
      <t>ジッサイ</t>
    </rPh>
    <rPh sb="8" eb="10">
      <t>セイサク</t>
    </rPh>
    <rPh sb="10" eb="12">
      <t>ジッシ</t>
    </rPh>
    <rPh sb="19" eb="21">
      <t>キカン</t>
    </rPh>
    <rPh sb="23" eb="24">
      <t>ネン</t>
    </rPh>
    <rPh sb="27" eb="28">
      <t>ネン</t>
    </rPh>
    <rPh sb="30" eb="31">
      <t>ツイ</t>
    </rPh>
    <rPh sb="36" eb="37">
      <t>カンガ</t>
    </rPh>
    <phoneticPr fontId="5"/>
  </si>
  <si>
    <t>①国民の90％、資産価格5千万円以下の国民には課税しません</t>
    <rPh sb="1" eb="3">
      <t>コクミン</t>
    </rPh>
    <rPh sb="8" eb="10">
      <t>シサン</t>
    </rPh>
    <rPh sb="10" eb="12">
      <t>カカク</t>
    </rPh>
    <rPh sb="13" eb="16">
      <t>センマンエン</t>
    </rPh>
    <rPh sb="16" eb="18">
      <t>イカ</t>
    </rPh>
    <rPh sb="19" eb="21">
      <t>コクミン</t>
    </rPh>
    <rPh sb="23" eb="25">
      <t>カゼイ</t>
    </rPh>
    <phoneticPr fontId="4"/>
  </si>
  <si>
    <t>×5年＝100兆</t>
    <phoneticPr fontId="5"/>
  </si>
  <si>
    <t>★消費税減税</t>
    <rPh sb="1" eb="4">
      <t>ショウヒゼイ</t>
    </rPh>
    <rPh sb="4" eb="6">
      <t>ゲンゼイ</t>
    </rPh>
    <phoneticPr fontId="4"/>
  </si>
  <si>
    <t>　1.当初計画　：消費税5％→10％への増税案で14兆円の増税予測。</t>
    <rPh sb="3" eb="5">
      <t>トウショ</t>
    </rPh>
    <rPh sb="5" eb="7">
      <t>ケイカク</t>
    </rPh>
    <rPh sb="9" eb="12">
      <t>ショウヒゼイ</t>
    </rPh>
    <rPh sb="20" eb="22">
      <t>ゾウゼイ</t>
    </rPh>
    <rPh sb="22" eb="23">
      <t>アン</t>
    </rPh>
    <rPh sb="26" eb="28">
      <t>チョウエン</t>
    </rPh>
    <rPh sb="29" eb="31">
      <t>ゾウゼイ</t>
    </rPh>
    <rPh sb="31" eb="33">
      <t>ヨソク</t>
    </rPh>
    <phoneticPr fontId="5"/>
  </si>
  <si>
    <t>平成27年　政府資料</t>
    <rPh sb="0" eb="2">
      <t>ヘイセイ</t>
    </rPh>
    <rPh sb="4" eb="5">
      <t>ネン</t>
    </rPh>
    <rPh sb="6" eb="8">
      <t>セイフ</t>
    </rPh>
    <rPh sb="8" eb="10">
      <t>シリョウ</t>
    </rPh>
    <phoneticPr fontId="5"/>
  </si>
  <si>
    <t>消費税率1％当り、2.8兆円の増税を見込む。5％で14兆円。</t>
    <phoneticPr fontId="5"/>
  </si>
  <si>
    <t>　　　　　・</t>
    <phoneticPr fontId="5"/>
  </si>
  <si>
    <t>　3.2019年10月に8％から10％に増加した</t>
    <rPh sb="7" eb="8">
      <t>ネン</t>
    </rPh>
    <rPh sb="10" eb="11">
      <t>ツキ</t>
    </rPh>
    <rPh sb="20" eb="22">
      <t>ゾウカ</t>
    </rPh>
    <phoneticPr fontId="5"/>
  </si>
  <si>
    <t>税収増加は、5.6兆円といわれているが、軽減税率があり、1兆円減る等の見込み。</t>
    <rPh sb="0" eb="2">
      <t>ゼイシュウ</t>
    </rPh>
    <rPh sb="2" eb="4">
      <t>ゾウカ</t>
    </rPh>
    <rPh sb="9" eb="11">
      <t>チョウエン</t>
    </rPh>
    <rPh sb="20" eb="22">
      <t>ケイゲン</t>
    </rPh>
    <rPh sb="22" eb="24">
      <t>ゼイリツ</t>
    </rPh>
    <rPh sb="29" eb="31">
      <t>チョウエン</t>
    </rPh>
    <rPh sb="31" eb="32">
      <t>ヘ</t>
    </rPh>
    <rPh sb="33" eb="34">
      <t>トウ</t>
    </rPh>
    <rPh sb="35" eb="37">
      <t>ミコ</t>
    </rPh>
    <phoneticPr fontId="5"/>
  </si>
  <si>
    <t>★企業内部留保</t>
    <rPh sb="1" eb="3">
      <t>キギョウ</t>
    </rPh>
    <rPh sb="3" eb="5">
      <t>ナイブ</t>
    </rPh>
    <rPh sb="5" eb="7">
      <t>リュウホ</t>
    </rPh>
    <phoneticPr fontId="4"/>
  </si>
  <si>
    <t>　　利益剰余金と企業諸経費の動向</t>
    <rPh sb="2" eb="4">
      <t>リエキ</t>
    </rPh>
    <rPh sb="4" eb="7">
      <t>ジョウヨキン</t>
    </rPh>
    <rPh sb="8" eb="10">
      <t>キギョウ</t>
    </rPh>
    <rPh sb="10" eb="11">
      <t>ショ</t>
    </rPh>
    <rPh sb="11" eb="13">
      <t>ケイヒ</t>
    </rPh>
    <rPh sb="14" eb="16">
      <t>ドウコウ</t>
    </rPh>
    <phoneticPr fontId="5"/>
  </si>
  <si>
    <t>2013年（平成25年）から、急激に内部留保が増加し、458兆円に上る。</t>
    <rPh sb="4" eb="5">
      <t>ネン</t>
    </rPh>
    <rPh sb="6" eb="8">
      <t>ヘイセイ</t>
    </rPh>
    <rPh sb="10" eb="11">
      <t>ネン</t>
    </rPh>
    <rPh sb="15" eb="17">
      <t>キュウゲキ</t>
    </rPh>
    <rPh sb="18" eb="20">
      <t>ナイブ</t>
    </rPh>
    <rPh sb="20" eb="22">
      <t>リュウホ</t>
    </rPh>
    <rPh sb="23" eb="25">
      <t>ゾウカ</t>
    </rPh>
    <rPh sb="30" eb="32">
      <t>チョウエン</t>
    </rPh>
    <rPh sb="33" eb="34">
      <t>ノボ</t>
    </rPh>
    <phoneticPr fontId="5"/>
  </si>
  <si>
    <t>粗利益（付加価値）に対する労働分配率が54.8％と2％以上落ち、一般管理費も同程度で減少。</t>
    <rPh sb="0" eb="3">
      <t>アラリエキ</t>
    </rPh>
    <rPh sb="4" eb="6">
      <t>フカ</t>
    </rPh>
    <rPh sb="6" eb="8">
      <t>カチ</t>
    </rPh>
    <rPh sb="10" eb="11">
      <t>タイ</t>
    </rPh>
    <rPh sb="13" eb="15">
      <t>ロウドウ</t>
    </rPh>
    <rPh sb="15" eb="17">
      <t>ブンパイ</t>
    </rPh>
    <rPh sb="17" eb="18">
      <t>リツ</t>
    </rPh>
    <rPh sb="27" eb="29">
      <t>イジョウ</t>
    </rPh>
    <rPh sb="29" eb="30">
      <t>オ</t>
    </rPh>
    <rPh sb="32" eb="34">
      <t>イッパン</t>
    </rPh>
    <rPh sb="34" eb="37">
      <t>カンリヒ</t>
    </rPh>
    <rPh sb="38" eb="41">
      <t>ドウテイド</t>
    </rPh>
    <rPh sb="42" eb="44">
      <t>ゲンショウ</t>
    </rPh>
    <phoneticPr fontId="5"/>
  </si>
  <si>
    <t>・利益剰余金：2005年200兆円、2007年280兆円、2017年450兆円</t>
    <rPh sb="1" eb="3">
      <t>リエキ</t>
    </rPh>
    <rPh sb="3" eb="6">
      <t>ジョウヨキン</t>
    </rPh>
    <rPh sb="11" eb="12">
      <t>ネン</t>
    </rPh>
    <rPh sb="15" eb="17">
      <t>チョウエン</t>
    </rPh>
    <rPh sb="22" eb="23">
      <t>ネン</t>
    </rPh>
    <rPh sb="26" eb="28">
      <t>チョウエン</t>
    </rPh>
    <rPh sb="33" eb="34">
      <t>ネン</t>
    </rPh>
    <rPh sb="37" eb="39">
      <t>チョウエン</t>
    </rPh>
    <phoneticPr fontId="4"/>
  </si>
  <si>
    <t>・配当金：2005年30兆円、2007年10兆円、2017年60兆円</t>
    <rPh sb="1" eb="4">
      <t>ハイトウキン</t>
    </rPh>
    <rPh sb="9" eb="10">
      <t>ネン</t>
    </rPh>
    <rPh sb="12" eb="14">
      <t>チョウエン</t>
    </rPh>
    <rPh sb="19" eb="20">
      <t>ネン</t>
    </rPh>
    <rPh sb="22" eb="24">
      <t>チョウエン</t>
    </rPh>
    <rPh sb="29" eb="30">
      <t>ネン</t>
    </rPh>
    <rPh sb="32" eb="34">
      <t>チョウエン</t>
    </rPh>
    <phoneticPr fontId="4"/>
  </si>
  <si>
    <r>
      <rPr>
        <sz val="12"/>
        <color theme="1"/>
        <rFont val="ＭＳ Ｐゴシック"/>
        <family val="3"/>
        <charset val="128"/>
        <scheme val="minor"/>
      </rPr>
      <t>第51回支局研究会</t>
    </r>
    <r>
      <rPr>
        <sz val="16"/>
        <color theme="1"/>
        <rFont val="ＭＳ Ｐゴシック"/>
        <family val="3"/>
        <charset val="128"/>
        <scheme val="minor"/>
      </rPr>
      <t>　　政策財源と消費税5％問題</t>
    </r>
    <phoneticPr fontId="5"/>
  </si>
  <si>
    <t>2019/10/26（土）</t>
    <rPh sb="11" eb="12">
      <t>ド</t>
    </rPh>
    <phoneticPr fontId="5"/>
  </si>
  <si>
    <t>④その間は、税制改革実現後の返済を前提に、「大規模赤字国債」を財源に使用する。</t>
    <rPh sb="3" eb="4">
      <t>カン</t>
    </rPh>
    <rPh sb="6" eb="8">
      <t>ゼイセイ</t>
    </rPh>
    <rPh sb="8" eb="10">
      <t>カイカク</t>
    </rPh>
    <rPh sb="10" eb="12">
      <t>ジツゲン</t>
    </rPh>
    <rPh sb="12" eb="13">
      <t>ゴ</t>
    </rPh>
    <rPh sb="14" eb="16">
      <t>ヘンサイ</t>
    </rPh>
    <rPh sb="17" eb="19">
      <t>ゼンテイ</t>
    </rPh>
    <rPh sb="22" eb="25">
      <t>ダイキボ</t>
    </rPh>
    <rPh sb="25" eb="27">
      <t>アカジ</t>
    </rPh>
    <rPh sb="27" eb="29">
      <t>コクサイ</t>
    </rPh>
    <rPh sb="31" eb="33">
      <t>ザイゲン</t>
    </rPh>
    <rPh sb="34" eb="36">
      <t>シヨウ</t>
    </rPh>
    <phoneticPr fontId="5"/>
  </si>
  <si>
    <t>　4.「5％」に戻した場合は、年間で「14兆円」の税収減少が見込まれる。</t>
    <rPh sb="8" eb="9">
      <t>モド</t>
    </rPh>
    <rPh sb="11" eb="13">
      <t>バアイ</t>
    </rPh>
    <rPh sb="15" eb="17">
      <t>ネンカン</t>
    </rPh>
    <rPh sb="21" eb="23">
      <t>チョウエン</t>
    </rPh>
    <rPh sb="25" eb="27">
      <t>ゼイシュウ</t>
    </rPh>
    <rPh sb="27" eb="29">
      <t>ゲンショウ</t>
    </rPh>
    <rPh sb="30" eb="32">
      <t>ミコ</t>
    </rPh>
    <phoneticPr fontId="5"/>
  </si>
  <si>
    <t>「全額社会保障費」と言われたが、4/5は、これまで社会保養費に使ってきたという、国債や財政支出の肩代わり分、それの軽減財源でしかない。新規社会保障費は1％2.8兆円だけの予定だった。</t>
  </si>
  <si>
    <t>参考資料：日本の歳入・歳出　　2019年予算</t>
    <rPh sb="0" eb="2">
      <t>サンコウ</t>
    </rPh>
    <rPh sb="2" eb="4">
      <t>シリョウ</t>
    </rPh>
    <rPh sb="5" eb="7">
      <t>ニホン</t>
    </rPh>
    <rPh sb="8" eb="10">
      <t>サイニュウ</t>
    </rPh>
    <rPh sb="11" eb="13">
      <t>サイシュツ</t>
    </rPh>
    <rPh sb="19" eb="20">
      <t>ネン</t>
    </rPh>
    <rPh sb="20" eb="22">
      <t>ヨサン</t>
    </rPh>
    <phoneticPr fontId="4"/>
  </si>
  <si>
    <t>②特に、「中間層のほとんどの部分」とも共闘が可能になること。</t>
    <rPh sb="1" eb="2">
      <t>トク</t>
    </rPh>
    <rPh sb="5" eb="7">
      <t>チュウカン</t>
    </rPh>
    <rPh sb="7" eb="8">
      <t>ソウ</t>
    </rPh>
    <rPh sb="14" eb="16">
      <t>ブブン</t>
    </rPh>
    <rPh sb="19" eb="21">
      <t>キョウトウ</t>
    </rPh>
    <rPh sb="22" eb="24">
      <t>カノウ</t>
    </rPh>
    <phoneticPr fontId="5"/>
  </si>
  <si>
    <t>〇プラン例　　：実効税率を上げ、税収増・配当減</t>
    <rPh sb="4" eb="5">
      <t>レイ</t>
    </rPh>
    <rPh sb="8" eb="10">
      <t>ジッコウ</t>
    </rPh>
    <rPh sb="10" eb="12">
      <t>ゼイリツ</t>
    </rPh>
    <rPh sb="13" eb="14">
      <t>ア</t>
    </rPh>
    <rPh sb="16" eb="19">
      <t>ゼイシュウゾウ</t>
    </rPh>
    <rPh sb="20" eb="22">
      <t>ハイトウ</t>
    </rPh>
    <rPh sb="22" eb="23">
      <t>ゲン</t>
    </rPh>
    <phoneticPr fontId="4"/>
  </si>
  <si>
    <t>　※配当が減るだけで、「実体経済」に影響が少ない。</t>
    <rPh sb="2" eb="4">
      <t>ハイトウ</t>
    </rPh>
    <rPh sb="5" eb="6">
      <t>ヘ</t>
    </rPh>
    <rPh sb="12" eb="14">
      <t>ジッタイ</t>
    </rPh>
    <rPh sb="14" eb="16">
      <t>ケイザイ</t>
    </rPh>
    <rPh sb="18" eb="20">
      <t>エイキョウ</t>
    </rPh>
    <rPh sb="21" eb="22">
      <t>スク</t>
    </rPh>
    <phoneticPr fontId="4"/>
  </si>
  <si>
    <t>　※「35％」から初めて上げていく、とか。</t>
    <rPh sb="9" eb="10">
      <t>ハジ</t>
    </rPh>
    <rPh sb="12" eb="13">
      <t>ア</t>
    </rPh>
    <phoneticPr fontId="4"/>
  </si>
  <si>
    <t>・法人への課税で、国民は痛まない</t>
    <rPh sb="1" eb="3">
      <t>ホウジン</t>
    </rPh>
    <rPh sb="5" eb="7">
      <t>カゼイ</t>
    </rPh>
    <rPh sb="9" eb="11">
      <t>コクミン</t>
    </rPh>
    <rPh sb="12" eb="13">
      <t>イタ</t>
    </rPh>
    <phoneticPr fontId="4"/>
  </si>
  <si>
    <t>※「世帯」での試算。</t>
    <rPh sb="2" eb="4">
      <t>セタイ</t>
    </rPh>
    <rPh sb="7" eb="9">
      <t>シサン</t>
    </rPh>
    <phoneticPr fontId="5"/>
  </si>
  <si>
    <t>?基本的問題：年間134万人が死亡。その「134万件」中、課税対象となるのが「11万2千件」。すでにこの時点で「90％にデメリットはない」。一応、課税対象者の9割近くまで、幅を広げている。寛大すぎるか？</t>
    <rPh sb="1" eb="4">
      <t>キホンテキ</t>
    </rPh>
    <rPh sb="4" eb="6">
      <t>モンダイ</t>
    </rPh>
    <rPh sb="7" eb="9">
      <t>ネンカン</t>
    </rPh>
    <rPh sb="12" eb="14">
      <t>マンニン</t>
    </rPh>
    <rPh sb="15" eb="17">
      <t>シボウ</t>
    </rPh>
    <rPh sb="25" eb="26">
      <t>ケン</t>
    </rPh>
    <rPh sb="27" eb="28">
      <t>ナカ</t>
    </rPh>
    <rPh sb="29" eb="31">
      <t>カゼイ</t>
    </rPh>
    <rPh sb="31" eb="33">
      <t>タイショウ</t>
    </rPh>
    <rPh sb="41" eb="42">
      <t>マン</t>
    </rPh>
    <rPh sb="43" eb="45">
      <t>センケン</t>
    </rPh>
    <rPh sb="52" eb="54">
      <t>ジテン</t>
    </rPh>
    <rPh sb="70" eb="72">
      <t>イチオウ</t>
    </rPh>
    <rPh sb="73" eb="75">
      <t>カゼイ</t>
    </rPh>
    <rPh sb="75" eb="77">
      <t>タイショウ</t>
    </rPh>
    <rPh sb="77" eb="78">
      <t>シャ</t>
    </rPh>
    <rPh sb="80" eb="81">
      <t>ワリ</t>
    </rPh>
    <rPh sb="81" eb="82">
      <t>チカ</t>
    </rPh>
    <rPh sb="86" eb="87">
      <t>ハバ</t>
    </rPh>
    <rPh sb="88" eb="89">
      <t>ヒロ</t>
    </rPh>
    <rPh sb="94" eb="96">
      <t>カンダイ</t>
    </rPh>
    <phoneticPr fontId="5"/>
  </si>
  <si>
    <t>　　（3）富裕層の親族・子弟の「別の相続対策」である、「財団設立・資金寄付」等の規制。</t>
    <rPh sb="5" eb="8">
      <t>フユウソウ</t>
    </rPh>
    <rPh sb="9" eb="11">
      <t>シンゾク</t>
    </rPh>
    <rPh sb="12" eb="14">
      <t>シテイ</t>
    </rPh>
    <rPh sb="16" eb="17">
      <t>ベツ</t>
    </rPh>
    <rPh sb="18" eb="20">
      <t>ソウゾク</t>
    </rPh>
    <rPh sb="20" eb="22">
      <t>タイサク</t>
    </rPh>
    <rPh sb="28" eb="29">
      <t>ザイ</t>
    </rPh>
    <rPh sb="29" eb="30">
      <t>ダン</t>
    </rPh>
    <rPh sb="30" eb="32">
      <t>セツリツ</t>
    </rPh>
    <rPh sb="33" eb="35">
      <t>シキン</t>
    </rPh>
    <rPh sb="35" eb="37">
      <t>キフ</t>
    </rPh>
    <rPh sb="38" eb="39">
      <t>トウ</t>
    </rPh>
    <rPh sb="40" eb="42">
      <t>キセイ</t>
    </rPh>
    <phoneticPr fontId="5"/>
  </si>
  <si>
    <t>②課税対象者の80％、課税価格2億円以下の国民には増税しません</t>
    <rPh sb="1" eb="3">
      <t>カゼイ</t>
    </rPh>
    <rPh sb="3" eb="5">
      <t>タイショウ</t>
    </rPh>
    <rPh sb="5" eb="6">
      <t>シャ</t>
    </rPh>
    <rPh sb="11" eb="13">
      <t>カゼイ</t>
    </rPh>
    <rPh sb="13" eb="15">
      <t>カカク</t>
    </rPh>
    <rPh sb="16" eb="18">
      <t>オクエン</t>
    </rPh>
    <rPh sb="18" eb="20">
      <t>イカ</t>
    </rPh>
    <rPh sb="21" eb="23">
      <t>コクミン</t>
    </rPh>
    <rPh sb="25" eb="27">
      <t>ゾウゼイ</t>
    </rPh>
    <phoneticPr fontId="4"/>
  </si>
  <si>
    <t>当然、「金融商品取引」には、「買い・売り」双方で高率の「取引税」をかける必要あり。</t>
    <rPh sb="0" eb="2">
      <t>トウゼン</t>
    </rPh>
    <rPh sb="4" eb="6">
      <t>キンユウ</t>
    </rPh>
    <rPh sb="6" eb="8">
      <t>ショウヒン</t>
    </rPh>
    <rPh sb="8" eb="10">
      <t>トリヒキ</t>
    </rPh>
    <rPh sb="15" eb="16">
      <t>カ</t>
    </rPh>
    <rPh sb="18" eb="19">
      <t>ウ</t>
    </rPh>
    <rPh sb="21" eb="23">
      <t>ソウホウ</t>
    </rPh>
    <rPh sb="24" eb="26">
      <t>コウリツ</t>
    </rPh>
    <rPh sb="28" eb="30">
      <t>トリヒキ</t>
    </rPh>
    <rPh sb="30" eb="31">
      <t>ゼイ</t>
    </rPh>
    <rPh sb="36" eb="38">
      <t>ヒツヨウ</t>
    </rPh>
    <phoneticPr fontId="5"/>
  </si>
  <si>
    <t>②高額資産の方には、過去税制の「不公正」を是正させていただきます。</t>
    <rPh sb="3" eb="5">
      <t>シサン</t>
    </rPh>
    <rPh sb="10" eb="12">
      <t>カコ</t>
    </rPh>
    <rPh sb="12" eb="14">
      <t>ゼイセイ</t>
    </rPh>
    <rPh sb="16" eb="19">
      <t>フコウセイ</t>
    </rPh>
    <rPh sb="21" eb="23">
      <t>ゼセイ</t>
    </rPh>
    <phoneticPr fontId="4"/>
  </si>
  <si>
    <t>・2017年：純負債1000兆円、純資産1700兆円、差額700兆に自己資本含むか？</t>
    <rPh sb="5" eb="6">
      <t>ネン</t>
    </rPh>
    <rPh sb="7" eb="8">
      <t>ジュン</t>
    </rPh>
    <rPh sb="8" eb="10">
      <t>フサイ</t>
    </rPh>
    <rPh sb="14" eb="16">
      <t>チョウエン</t>
    </rPh>
    <rPh sb="17" eb="20">
      <t>ジュンシサン</t>
    </rPh>
    <rPh sb="24" eb="26">
      <t>チョウエン</t>
    </rPh>
    <rPh sb="27" eb="29">
      <t>サガク</t>
    </rPh>
    <rPh sb="32" eb="33">
      <t>チョウ</t>
    </rPh>
    <rPh sb="34" eb="36">
      <t>ジコ</t>
    </rPh>
    <rPh sb="36" eb="38">
      <t>シホン</t>
    </rPh>
    <rPh sb="38" eb="39">
      <t>フク</t>
    </rPh>
    <phoneticPr fontId="4"/>
  </si>
  <si>
    <t>以上、内部留保450兆円の多くが、預金や金融資産等の「流動資産」で保有されていると判断、課税は十分現実的。</t>
    <rPh sb="0" eb="2">
      <t>イジョウ</t>
    </rPh>
    <rPh sb="3" eb="5">
      <t>ナイブ</t>
    </rPh>
    <rPh sb="5" eb="7">
      <t>リュウホ</t>
    </rPh>
    <rPh sb="10" eb="12">
      <t>チョウエン</t>
    </rPh>
    <rPh sb="13" eb="14">
      <t>オオ</t>
    </rPh>
    <rPh sb="17" eb="19">
      <t>ヨキン</t>
    </rPh>
    <rPh sb="20" eb="22">
      <t>キンユウ</t>
    </rPh>
    <rPh sb="22" eb="24">
      <t>シサン</t>
    </rPh>
    <rPh sb="24" eb="25">
      <t>トウ</t>
    </rPh>
    <rPh sb="27" eb="29">
      <t>リュウドウ</t>
    </rPh>
    <rPh sb="29" eb="31">
      <t>シサン</t>
    </rPh>
    <rPh sb="33" eb="35">
      <t>ホユウ</t>
    </rPh>
    <rPh sb="41" eb="43">
      <t>ハンダン</t>
    </rPh>
    <rPh sb="44" eb="46">
      <t>カゼイ</t>
    </rPh>
    <rPh sb="47" eb="49">
      <t>ジュウブン</t>
    </rPh>
    <rPh sb="49" eb="52">
      <t>ゲンジツテキ</t>
    </rPh>
    <phoneticPr fontId="5"/>
  </si>
  <si>
    <t>「毎部留保は企業活力の源」との批判：GDP1年分に到達しそうな内部留保は、企業活力とは全く無関係。</t>
    <rPh sb="1" eb="2">
      <t>マイ</t>
    </rPh>
    <rPh sb="2" eb="3">
      <t>ブ</t>
    </rPh>
    <rPh sb="3" eb="5">
      <t>リュウホ</t>
    </rPh>
    <rPh sb="6" eb="8">
      <t>キギョウ</t>
    </rPh>
    <rPh sb="8" eb="10">
      <t>カツリョク</t>
    </rPh>
    <rPh sb="11" eb="12">
      <t>ミナモト</t>
    </rPh>
    <rPh sb="15" eb="17">
      <t>ヒハン</t>
    </rPh>
    <rPh sb="22" eb="24">
      <t>ネンブン</t>
    </rPh>
    <rPh sb="25" eb="27">
      <t>トウタツ</t>
    </rPh>
    <rPh sb="31" eb="33">
      <t>ナイブ</t>
    </rPh>
    <rPh sb="33" eb="35">
      <t>リュウホ</t>
    </rPh>
    <rPh sb="37" eb="39">
      <t>キギョウ</t>
    </rPh>
    <rPh sb="39" eb="41">
      <t>カツリョク</t>
    </rPh>
    <rPh sb="43" eb="44">
      <t>マッタ</t>
    </rPh>
    <rPh sb="45" eb="48">
      <t>ムカンケイ</t>
    </rPh>
    <phoneticPr fontId="5"/>
  </si>
  <si>
    <t>財源計算はしていないが、金融資産課税同様に、大きな「使える財源」。特に「法人」なので、国民はだれも傷まない。</t>
    <rPh sb="0" eb="2">
      <t>ザイゲン</t>
    </rPh>
    <rPh sb="2" eb="4">
      <t>ケイサン</t>
    </rPh>
    <rPh sb="12" eb="14">
      <t>キンユウ</t>
    </rPh>
    <rPh sb="14" eb="16">
      <t>シサン</t>
    </rPh>
    <rPh sb="16" eb="18">
      <t>カゼイ</t>
    </rPh>
    <rPh sb="18" eb="20">
      <t>ドウヨウ</t>
    </rPh>
    <rPh sb="22" eb="23">
      <t>オオ</t>
    </rPh>
    <rPh sb="26" eb="27">
      <t>ツカ</t>
    </rPh>
    <rPh sb="29" eb="31">
      <t>ザイゲン</t>
    </rPh>
    <rPh sb="33" eb="34">
      <t>トク</t>
    </rPh>
    <rPh sb="36" eb="38">
      <t>ホウジン</t>
    </rPh>
    <rPh sb="43" eb="45">
      <t>コクミン</t>
    </rPh>
    <rPh sb="49" eb="50">
      <t>イタ</t>
    </rPh>
    <phoneticPr fontId="5"/>
  </si>
  <si>
    <t>　2.2014年4月、5％から8％に増税。増収は8.4兆円。</t>
    <rPh sb="7" eb="8">
      <t>ネン</t>
    </rPh>
    <rPh sb="9" eb="10">
      <t>ガツ</t>
    </rPh>
    <rPh sb="18" eb="20">
      <t>ゾウゼイ</t>
    </rPh>
    <rPh sb="21" eb="23">
      <t>ゾウシュウ</t>
    </rPh>
    <rPh sb="27" eb="29">
      <t>チョウエン</t>
    </rPh>
    <phoneticPr fontId="5"/>
  </si>
  <si>
    <t>土地等は含めず、流動資産である金融資産で絞っても</t>
    <rPh sb="0" eb="2">
      <t>トチ</t>
    </rPh>
    <rPh sb="2" eb="3">
      <t>トウ</t>
    </rPh>
    <rPh sb="4" eb="5">
      <t>フク</t>
    </rPh>
    <rPh sb="8" eb="10">
      <t>リュウドウ</t>
    </rPh>
    <rPh sb="10" eb="12">
      <t>シサン</t>
    </rPh>
    <rPh sb="15" eb="17">
      <t>キンユウ</t>
    </rPh>
    <rPh sb="17" eb="19">
      <t>シサン</t>
    </rPh>
    <rPh sb="20" eb="21">
      <t>シボ</t>
    </rPh>
    <phoneticPr fontId="5"/>
  </si>
  <si>
    <t>上位10％で、550兆円保有。100兆円は約2割程度。</t>
    <rPh sb="0" eb="2">
      <t>ジョウイ</t>
    </rPh>
    <rPh sb="10" eb="12">
      <t>チョウエン</t>
    </rPh>
    <rPh sb="12" eb="14">
      <t>ホユウ</t>
    </rPh>
    <rPh sb="18" eb="20">
      <t>チョウエン</t>
    </rPh>
    <rPh sb="21" eb="22">
      <t>ヤク</t>
    </rPh>
    <rPh sb="23" eb="24">
      <t>ワリ</t>
    </rPh>
    <rPh sb="24" eb="26">
      <t>テイド</t>
    </rPh>
    <phoneticPr fontId="5"/>
  </si>
  <si>
    <t>彼らにとって「年3％～5％」程度は年間運用で日常的にとれる水準と思われる。（課税による実損はほとんどない）</t>
    <rPh sb="0" eb="1">
      <t>カレ</t>
    </rPh>
    <rPh sb="7" eb="8">
      <t>ネン</t>
    </rPh>
    <rPh sb="14" eb="16">
      <t>テイド</t>
    </rPh>
    <rPh sb="17" eb="19">
      <t>ネンカン</t>
    </rPh>
    <rPh sb="19" eb="21">
      <t>ウンヨウ</t>
    </rPh>
    <rPh sb="22" eb="25">
      <t>ニチジョウテキ</t>
    </rPh>
    <rPh sb="29" eb="31">
      <t>スイジュン</t>
    </rPh>
    <rPh sb="32" eb="33">
      <t>オモ</t>
    </rPh>
    <rPh sb="38" eb="40">
      <t>カゼイ</t>
    </rPh>
    <rPh sb="43" eb="45">
      <t>ジッソン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</si>
</sst>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7" formatCode="0.0%"/>
    <numFmt numFmtId="180" formatCode="#,##0.0;[Red]\-#,##0.0"/>
    <numFmt numFmtId="181" formatCode="#,##0.0&quot;兆&quot;;[Red]\-#,##0.0"/>
    <numFmt numFmtId="182" formatCode="#,##0.0&quot;兆&quot;\ ;[Red]\-#,##0.0\ &quot;兆&quot;"/>
    <numFmt numFmtId="183" formatCode="#,##0.0&quot;兆&quot;;[Red]\-#,##0.0\ &quot;兆&quot;"/>
    <numFmt numFmtId="184" formatCode="#,##0.0&quot;兆&quot;&quot;円&quot;;[Red]\-#,##0.0"/>
    <numFmt numFmtId="185" formatCode="#,##0&quot;万&quot;;[Red]\-#,##0"/>
    <numFmt numFmtId="186" formatCode="#,##0.0&quot;万&quot;;[Red]\-#,##0.0"/>
    <numFmt numFmtId="187" formatCode="#,##0_)&quot;万&quot;;[Red]\(#,##0\)"/>
    <numFmt numFmtId="188" formatCode="#,##0.00&quot;兆&quot;&quot;円&quot;;[Red]\-#,##0.00"/>
    <numFmt numFmtId="189" formatCode="#,##0&quot;万&quot;;[Red]\(#,##0\)"/>
    <numFmt numFmtId="190" formatCode="#,##0.0&quot;人&quot;;[Red]\-#,##0.0"/>
    <numFmt numFmtId="191" formatCode="#,##0.0%;[Red]\-#,##0.0"/>
    <numFmt numFmtId="192" formatCode="#,##0&quot;件&quot;;[Red]\(#,##0\)"/>
    <numFmt numFmtId="193" formatCode="#,##0&quot;人&quot;;[Red]\(#,##0\)"/>
    <numFmt numFmtId="194" formatCode="#,##0&quot;件&quot;;[Red]\-#,##0"/>
    <numFmt numFmtId="195" formatCode="#,##0.0&quot;億&quot;;[Red]\-#,##0.0"/>
    <numFmt numFmtId="196" formatCode="#,##0.00&quot;億&quot;;[Red]\-#,##0.00"/>
  </numFmts>
  <fonts count="16" x14ac:knownFonts="1">
    <font>
      <sz val="11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9"/>
      <name val="ＭＳ 明朝"/>
      <family val="1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u/>
      <sz val="14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7" fillId="0" borderId="0" xfId="0" applyFont="1">
      <alignment vertical="center"/>
    </xf>
    <xf numFmtId="182" fontId="0" fillId="0" borderId="0" xfId="0" applyNumberFormat="1">
      <alignment vertical="center"/>
    </xf>
    <xf numFmtId="183" fontId="0" fillId="0" borderId="0" xfId="0" applyNumberFormat="1">
      <alignment vertical="center"/>
    </xf>
    <xf numFmtId="0" fontId="0" fillId="0" borderId="6" xfId="0" applyBorder="1" applyAlignment="1">
      <alignment vertical="center" shrinkToFit="1"/>
    </xf>
    <xf numFmtId="181" fontId="0" fillId="0" borderId="7" xfId="1" applyNumberFormat="1" applyFont="1" applyBorder="1" applyAlignment="1">
      <alignment vertical="center" shrinkToFit="1"/>
    </xf>
    <xf numFmtId="0" fontId="0" fillId="2" borderId="3" xfId="0" applyFill="1" applyBorder="1" applyAlignment="1">
      <alignment horizontal="center" vertical="center" shrinkToFit="1"/>
    </xf>
    <xf numFmtId="181" fontId="0" fillId="2" borderId="5" xfId="1" applyNumberFormat="1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distributed" vertical="center"/>
    </xf>
    <xf numFmtId="0" fontId="3" fillId="0" borderId="0" xfId="0" applyFont="1" applyFill="1" applyBorder="1" applyAlignment="1">
      <alignment vertical="center"/>
    </xf>
    <xf numFmtId="38" fontId="0" fillId="0" borderId="0" xfId="1" applyFont="1" applyAlignment="1">
      <alignment vertical="center"/>
    </xf>
    <xf numFmtId="38" fontId="1" fillId="0" borderId="0" xfId="1" applyFont="1" applyAlignment="1">
      <alignment vertical="center"/>
    </xf>
    <xf numFmtId="38" fontId="8" fillId="0" borderId="0" xfId="1" applyFont="1" applyFill="1" applyAlignment="1">
      <alignment horizontal="distributed" vertical="center"/>
    </xf>
    <xf numFmtId="38" fontId="8" fillId="0" borderId="0" xfId="1" applyFont="1" applyFill="1" applyAlignment="1">
      <alignment vertical="center"/>
    </xf>
    <xf numFmtId="38" fontId="8" fillId="0" borderId="0" xfId="1" applyFont="1" applyFill="1" applyBorder="1" applyAlignment="1">
      <alignment vertical="center"/>
    </xf>
    <xf numFmtId="38" fontId="8" fillId="3" borderId="0" xfId="1" applyFont="1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8" fillId="3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center" vertical="center" shrinkToFi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8" fillId="0" borderId="10" xfId="0" applyNumberFormat="1" applyFont="1" applyFill="1" applyBorder="1" applyAlignment="1">
      <alignment horizontal="right" vertical="center" shrinkToFit="1"/>
    </xf>
    <xf numFmtId="177" fontId="8" fillId="0" borderId="10" xfId="2" applyNumberFormat="1" applyFont="1" applyFill="1" applyBorder="1" applyAlignment="1">
      <alignment vertical="center" shrinkToFit="1"/>
    </xf>
    <xf numFmtId="49" fontId="8" fillId="3" borderId="14" xfId="0" applyNumberFormat="1" applyFont="1" applyFill="1" applyBorder="1" applyAlignment="1">
      <alignment horizontal="right" vertical="center" shrinkToFit="1"/>
    </xf>
    <xf numFmtId="177" fontId="8" fillId="3" borderId="14" xfId="2" applyNumberFormat="1" applyFont="1" applyFill="1" applyBorder="1" applyAlignment="1">
      <alignment vertical="center" shrinkToFit="1"/>
    </xf>
    <xf numFmtId="184" fontId="8" fillId="0" borderId="10" xfId="1" applyNumberFormat="1" applyFont="1" applyFill="1" applyBorder="1" applyAlignment="1">
      <alignment vertical="center" shrinkToFit="1"/>
    </xf>
    <xf numFmtId="184" fontId="8" fillId="3" borderId="14" xfId="1" applyNumberFormat="1" applyFont="1" applyFill="1" applyBorder="1" applyAlignment="1">
      <alignment vertical="center" shrinkToFit="1"/>
    </xf>
    <xf numFmtId="0" fontId="0" fillId="3" borderId="13" xfId="0" applyFill="1" applyBorder="1" applyAlignment="1">
      <alignment horizontal="center" vertical="center" shrinkToFit="1"/>
    </xf>
    <xf numFmtId="38" fontId="0" fillId="3" borderId="13" xfId="1" applyFont="1" applyFill="1" applyBorder="1" applyAlignment="1">
      <alignment horizontal="center" vertical="center" shrinkToFit="1"/>
    </xf>
    <xf numFmtId="177" fontId="0" fillId="0" borderId="13" xfId="2" applyNumberFormat="1" applyFont="1" applyBorder="1" applyAlignment="1">
      <alignment vertical="center" shrinkToFit="1"/>
    </xf>
    <xf numFmtId="0" fontId="0" fillId="0" borderId="19" xfId="0" applyBorder="1" applyAlignment="1">
      <alignment horizontal="center" vertical="center" shrinkToFit="1"/>
    </xf>
    <xf numFmtId="177" fontId="0" fillId="0" borderId="19" xfId="2" applyNumberFormat="1" applyFont="1" applyBorder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177" fontId="0" fillId="0" borderId="17" xfId="2" applyNumberFormat="1" applyFont="1" applyBorder="1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177" fontId="0" fillId="0" borderId="18" xfId="2" applyNumberFormat="1" applyFont="1" applyBorder="1" applyAlignment="1">
      <alignment vertical="center" shrinkToFit="1"/>
    </xf>
    <xf numFmtId="184" fontId="0" fillId="0" borderId="13" xfId="1" applyNumberFormat="1" applyFont="1" applyBorder="1" applyAlignment="1">
      <alignment vertical="center" shrinkToFit="1"/>
    </xf>
    <xf numFmtId="184" fontId="0" fillId="0" borderId="19" xfId="1" applyNumberFormat="1" applyFont="1" applyBorder="1" applyAlignment="1">
      <alignment vertical="center" shrinkToFit="1"/>
    </xf>
    <xf numFmtId="184" fontId="0" fillId="0" borderId="17" xfId="1" applyNumberFormat="1" applyFont="1" applyBorder="1" applyAlignment="1">
      <alignment vertical="center" shrinkToFit="1"/>
    </xf>
    <xf numFmtId="184" fontId="0" fillId="0" borderId="18" xfId="1" applyNumberFormat="1" applyFont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38" fontId="0" fillId="0" borderId="13" xfId="1" applyFont="1" applyBorder="1" applyAlignment="1">
      <alignment vertical="center" shrinkToFit="1"/>
    </xf>
    <xf numFmtId="38" fontId="0" fillId="0" borderId="17" xfId="1" applyFont="1" applyBorder="1" applyAlignment="1">
      <alignment vertical="center" shrinkToFit="1"/>
    </xf>
    <xf numFmtId="184" fontId="0" fillId="3" borderId="19" xfId="1" applyNumberFormat="1" applyFont="1" applyFill="1" applyBorder="1" applyAlignment="1">
      <alignment vertical="center" shrinkToFit="1"/>
    </xf>
    <xf numFmtId="184" fontId="0" fillId="3" borderId="17" xfId="1" applyNumberFormat="1" applyFont="1" applyFill="1" applyBorder="1" applyAlignment="1">
      <alignment vertical="center" shrinkToFit="1"/>
    </xf>
    <xf numFmtId="184" fontId="0" fillId="3" borderId="18" xfId="1" applyNumberFormat="1" applyFont="1" applyFill="1" applyBorder="1" applyAlignment="1">
      <alignment vertical="center" shrinkToFit="1"/>
    </xf>
    <xf numFmtId="0" fontId="0" fillId="0" borderId="0" xfId="0" applyFont="1" applyAlignment="1">
      <alignment vertical="center"/>
    </xf>
    <xf numFmtId="38" fontId="11" fillId="0" borderId="0" xfId="1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3" xfId="0" applyFont="1" applyFill="1" applyBorder="1" applyAlignment="1">
      <alignment horizontal="center" vertical="center" justifyLastLine="1"/>
    </xf>
    <xf numFmtId="49" fontId="10" fillId="0" borderId="10" xfId="0" applyNumberFormat="1" applyFont="1" applyFill="1" applyBorder="1" applyAlignment="1">
      <alignment horizontal="right" vertical="center" shrinkToFit="1"/>
    </xf>
    <xf numFmtId="49" fontId="10" fillId="0" borderId="14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193" fontId="10" fillId="0" borderId="6" xfId="0" applyNumberFormat="1" applyFont="1" applyFill="1" applyBorder="1" applyAlignment="1">
      <alignment horizontal="right" shrinkToFit="1"/>
    </xf>
    <xf numFmtId="192" fontId="10" fillId="0" borderId="6" xfId="0" applyNumberFormat="1" applyFont="1" applyFill="1" applyBorder="1" applyAlignment="1">
      <alignment horizontal="right" shrinkToFit="1"/>
    </xf>
    <xf numFmtId="191" fontId="10" fillId="0" borderId="6" xfId="1" applyNumberFormat="1" applyFont="1" applyFill="1" applyBorder="1" applyAlignment="1">
      <alignment horizontal="right" shrinkToFit="1"/>
    </xf>
    <xf numFmtId="190" fontId="10" fillId="0" borderId="6" xfId="1" applyNumberFormat="1" applyFont="1" applyFill="1" applyBorder="1" applyAlignment="1">
      <alignment horizontal="right" shrinkToFit="1"/>
    </xf>
    <xf numFmtId="181" fontId="10" fillId="0" borderId="6" xfId="1" applyNumberFormat="1" applyFont="1" applyFill="1" applyBorder="1" applyAlignment="1">
      <alignment horizontal="right" shrinkToFit="1"/>
    </xf>
    <xf numFmtId="189" fontId="10" fillId="0" borderId="6" xfId="0" applyNumberFormat="1" applyFont="1" applyFill="1" applyBorder="1" applyAlignment="1">
      <alignment horizontal="right" shrinkToFit="1"/>
    </xf>
    <xf numFmtId="188" fontId="10" fillId="0" borderId="6" xfId="1" applyNumberFormat="1" applyFont="1" applyFill="1" applyBorder="1" applyAlignment="1">
      <alignment horizontal="right" shrinkToFit="1"/>
    </xf>
    <xf numFmtId="187" fontId="10" fillId="0" borderId="6" xfId="0" applyNumberFormat="1" applyFont="1" applyFill="1" applyBorder="1" applyAlignment="1">
      <alignment horizontal="right" shrinkToFit="1"/>
    </xf>
    <xf numFmtId="193" fontId="10" fillId="0" borderId="10" xfId="0" applyNumberFormat="1" applyFont="1" applyFill="1" applyBorder="1" applyAlignment="1">
      <alignment horizontal="right" shrinkToFit="1"/>
    </xf>
    <xf numFmtId="192" fontId="10" fillId="0" borderId="10" xfId="0" applyNumberFormat="1" applyFont="1" applyFill="1" applyBorder="1" applyAlignment="1">
      <alignment horizontal="right" shrinkToFit="1"/>
    </xf>
    <xf numFmtId="191" fontId="10" fillId="0" borderId="10" xfId="1" applyNumberFormat="1" applyFont="1" applyFill="1" applyBorder="1" applyAlignment="1">
      <alignment horizontal="right" shrinkToFit="1"/>
    </xf>
    <xf numFmtId="190" fontId="10" fillId="0" borderId="10" xfId="1" applyNumberFormat="1" applyFont="1" applyFill="1" applyBorder="1" applyAlignment="1">
      <alignment horizontal="right" shrinkToFit="1"/>
    </xf>
    <xf numFmtId="181" fontId="10" fillId="0" borderId="10" xfId="1" applyNumberFormat="1" applyFont="1" applyFill="1" applyBorder="1" applyAlignment="1">
      <alignment horizontal="right" shrinkToFit="1"/>
    </xf>
    <xf numFmtId="189" fontId="10" fillId="0" borderId="10" xfId="0" applyNumberFormat="1" applyFont="1" applyFill="1" applyBorder="1" applyAlignment="1">
      <alignment horizontal="right" shrinkToFit="1"/>
    </xf>
    <xf numFmtId="188" fontId="10" fillId="0" borderId="10" xfId="1" applyNumberFormat="1" applyFont="1" applyFill="1" applyBorder="1" applyAlignment="1">
      <alignment horizontal="right" shrinkToFit="1"/>
    </xf>
    <xf numFmtId="187" fontId="10" fillId="0" borderId="10" xfId="0" applyNumberFormat="1" applyFont="1" applyFill="1" applyBorder="1" applyAlignment="1">
      <alignment horizontal="right" shrinkToFit="1"/>
    </xf>
    <xf numFmtId="193" fontId="10" fillId="0" borderId="14" xfId="0" applyNumberFormat="1" applyFont="1" applyFill="1" applyBorder="1" applyAlignment="1">
      <alignment horizontal="right" shrinkToFit="1"/>
    </xf>
    <xf numFmtId="192" fontId="10" fillId="0" borderId="14" xfId="0" applyNumberFormat="1" applyFont="1" applyFill="1" applyBorder="1" applyAlignment="1">
      <alignment horizontal="right" shrinkToFit="1"/>
    </xf>
    <xf numFmtId="191" fontId="10" fillId="0" borderId="14" xfId="1" applyNumberFormat="1" applyFont="1" applyFill="1" applyBorder="1" applyAlignment="1">
      <alignment horizontal="right" shrinkToFit="1"/>
    </xf>
    <xf numFmtId="190" fontId="10" fillId="0" borderId="14" xfId="1" applyNumberFormat="1" applyFont="1" applyFill="1" applyBorder="1" applyAlignment="1">
      <alignment horizontal="right" shrinkToFit="1"/>
    </xf>
    <xf numFmtId="181" fontId="10" fillId="0" borderId="14" xfId="1" applyNumberFormat="1" applyFont="1" applyFill="1" applyBorder="1" applyAlignment="1">
      <alignment horizontal="right" shrinkToFit="1"/>
    </xf>
    <xf numFmtId="189" fontId="10" fillId="0" borderId="14" xfId="0" applyNumberFormat="1" applyFont="1" applyFill="1" applyBorder="1" applyAlignment="1">
      <alignment horizontal="right" shrinkToFit="1"/>
    </xf>
    <xf numFmtId="188" fontId="10" fillId="0" borderId="14" xfId="1" applyNumberFormat="1" applyFont="1" applyFill="1" applyBorder="1" applyAlignment="1">
      <alignment horizontal="right" shrinkToFit="1"/>
    </xf>
    <xf numFmtId="187" fontId="10" fillId="0" borderId="14" xfId="0" applyNumberFormat="1" applyFont="1" applyFill="1" applyBorder="1" applyAlignment="1">
      <alignment horizontal="right" shrinkToFit="1"/>
    </xf>
    <xf numFmtId="38" fontId="0" fillId="0" borderId="0" xfId="1" applyFont="1" applyAlignment="1">
      <alignment vertical="center" shrinkToFit="1"/>
    </xf>
    <xf numFmtId="38" fontId="0" fillId="0" borderId="13" xfId="1" applyFont="1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3" fontId="0" fillId="0" borderId="13" xfId="0" applyNumberForma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38" fontId="0" fillId="0" borderId="14" xfId="1" applyFont="1" applyBorder="1" applyAlignment="1">
      <alignment vertical="center" shrinkToFit="1"/>
    </xf>
    <xf numFmtId="0" fontId="0" fillId="3" borderId="16" xfId="0" applyFill="1" applyBorder="1" applyAlignment="1">
      <alignment vertical="center" shrinkToFit="1"/>
    </xf>
    <xf numFmtId="38" fontId="0" fillId="3" borderId="16" xfId="1" applyFont="1" applyFill="1" applyBorder="1" applyAlignment="1">
      <alignment vertical="center" shrinkToFit="1"/>
    </xf>
    <xf numFmtId="0" fontId="0" fillId="3" borderId="17" xfId="0" applyFill="1" applyBorder="1" applyAlignment="1">
      <alignment vertical="center" shrinkToFit="1"/>
    </xf>
    <xf numFmtId="38" fontId="0" fillId="3" borderId="17" xfId="1" applyFont="1" applyFill="1" applyBorder="1" applyAlignment="1">
      <alignment vertical="center" shrinkToFit="1"/>
    </xf>
    <xf numFmtId="194" fontId="0" fillId="3" borderId="16" xfId="1" applyNumberFormat="1" applyFont="1" applyFill="1" applyBorder="1" applyAlignment="1">
      <alignment vertical="center" shrinkToFit="1"/>
    </xf>
    <xf numFmtId="194" fontId="0" fillId="3" borderId="17" xfId="1" applyNumberFormat="1" applyFont="1" applyFill="1" applyBorder="1" applyAlignment="1">
      <alignment vertical="center" shrinkToFit="1"/>
    </xf>
    <xf numFmtId="194" fontId="0" fillId="0" borderId="17" xfId="1" applyNumberFormat="1" applyFont="1" applyBorder="1" applyAlignment="1">
      <alignment vertical="center" shrinkToFit="1"/>
    </xf>
    <xf numFmtId="194" fontId="0" fillId="0" borderId="14" xfId="1" applyNumberFormat="1" applyFont="1" applyBorder="1" applyAlignment="1">
      <alignment vertical="center" shrinkToFit="1"/>
    </xf>
    <xf numFmtId="177" fontId="0" fillId="3" borderId="16" xfId="2" applyNumberFormat="1" applyFont="1" applyFill="1" applyBorder="1" applyAlignment="1">
      <alignment vertical="center" shrinkToFit="1"/>
    </xf>
    <xf numFmtId="177" fontId="0" fillId="3" borderId="17" xfId="2" applyNumberFormat="1" applyFont="1" applyFill="1" applyBorder="1" applyAlignment="1">
      <alignment vertical="center" shrinkToFit="1"/>
    </xf>
    <xf numFmtId="177" fontId="0" fillId="0" borderId="14" xfId="2" applyNumberFormat="1" applyFont="1" applyBorder="1" applyAlignment="1">
      <alignment vertical="center" shrinkToFit="1"/>
    </xf>
    <xf numFmtId="195" fontId="0" fillId="3" borderId="16" xfId="1" applyNumberFormat="1" applyFont="1" applyFill="1" applyBorder="1" applyAlignment="1">
      <alignment vertical="center" shrinkToFit="1"/>
    </xf>
    <xf numFmtId="195" fontId="0" fillId="3" borderId="17" xfId="1" applyNumberFormat="1" applyFont="1" applyFill="1" applyBorder="1" applyAlignment="1">
      <alignment vertical="center" shrinkToFit="1"/>
    </xf>
    <xf numFmtId="195" fontId="0" fillId="0" borderId="17" xfId="1" applyNumberFormat="1" applyFont="1" applyBorder="1" applyAlignment="1">
      <alignment vertical="center" shrinkToFit="1"/>
    </xf>
    <xf numFmtId="195" fontId="0" fillId="0" borderId="14" xfId="1" applyNumberFormat="1" applyFont="1" applyBorder="1" applyAlignment="1">
      <alignment vertical="center" shrinkToFit="1"/>
    </xf>
    <xf numFmtId="195" fontId="0" fillId="0" borderId="13" xfId="1" applyNumberFormat="1" applyFont="1" applyBorder="1" applyAlignment="1">
      <alignment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196" fontId="0" fillId="0" borderId="17" xfId="1" applyNumberFormat="1" applyFont="1" applyBorder="1" applyAlignment="1">
      <alignment vertical="center" shrinkToFit="1"/>
    </xf>
    <xf numFmtId="196" fontId="0" fillId="0" borderId="14" xfId="1" applyNumberFormat="1" applyFont="1" applyBorder="1" applyAlignment="1">
      <alignment vertical="center" shrinkToFit="1"/>
    </xf>
    <xf numFmtId="185" fontId="0" fillId="3" borderId="16" xfId="1" applyNumberFormat="1" applyFont="1" applyFill="1" applyBorder="1" applyAlignment="1">
      <alignment vertical="center" shrinkToFit="1"/>
    </xf>
    <xf numFmtId="185" fontId="0" fillId="3" borderId="17" xfId="1" applyNumberFormat="1" applyFont="1" applyFill="1" applyBorder="1" applyAlignment="1">
      <alignment vertical="center" shrinkToFit="1"/>
    </xf>
    <xf numFmtId="185" fontId="0" fillId="0" borderId="17" xfId="1" applyNumberFormat="1" applyFont="1" applyBorder="1" applyAlignment="1">
      <alignment vertical="center" shrinkToFit="1"/>
    </xf>
    <xf numFmtId="185" fontId="0" fillId="0" borderId="13" xfId="1" applyNumberFormat="1" applyFont="1" applyBorder="1" applyAlignment="1">
      <alignment vertical="center" shrinkToFit="1"/>
    </xf>
    <xf numFmtId="0" fontId="3" fillId="3" borderId="13" xfId="0" applyFont="1" applyFill="1" applyBorder="1" applyAlignment="1">
      <alignment horizontal="center" vertical="center" justifyLastLine="1"/>
    </xf>
    <xf numFmtId="177" fontId="10" fillId="3" borderId="10" xfId="2" applyNumberFormat="1" applyFont="1" applyFill="1" applyBorder="1" applyAlignment="1">
      <alignment horizontal="right" shrinkToFit="1"/>
    </xf>
    <xf numFmtId="177" fontId="10" fillId="3" borderId="14" xfId="2" applyNumberFormat="1" applyFont="1" applyFill="1" applyBorder="1" applyAlignment="1">
      <alignment horizontal="right" shrinkToFit="1"/>
    </xf>
    <xf numFmtId="0" fontId="0" fillId="0" borderId="17" xfId="0" applyFill="1" applyBorder="1" applyAlignment="1">
      <alignment vertical="center" shrinkToFit="1"/>
    </xf>
    <xf numFmtId="194" fontId="0" fillId="0" borderId="17" xfId="1" applyNumberFormat="1" applyFont="1" applyFill="1" applyBorder="1" applyAlignment="1">
      <alignment vertical="center" shrinkToFit="1"/>
    </xf>
    <xf numFmtId="177" fontId="0" fillId="0" borderId="17" xfId="2" applyNumberFormat="1" applyFont="1" applyFill="1" applyBorder="1" applyAlignment="1">
      <alignment vertical="center" shrinkToFit="1"/>
    </xf>
    <xf numFmtId="38" fontId="0" fillId="0" borderId="17" xfId="1" applyFont="1" applyFill="1" applyBorder="1" applyAlignment="1">
      <alignment vertical="center" shrinkToFit="1"/>
    </xf>
    <xf numFmtId="195" fontId="0" fillId="0" borderId="17" xfId="1" applyNumberFormat="1" applyFont="1" applyFill="1" applyBorder="1" applyAlignment="1">
      <alignment vertical="center" shrinkToFit="1"/>
    </xf>
    <xf numFmtId="185" fontId="0" fillId="0" borderId="17" xfId="1" applyNumberFormat="1" applyFont="1" applyFill="1" applyBorder="1" applyAlignment="1">
      <alignment vertical="center" shrinkToFit="1"/>
    </xf>
    <xf numFmtId="0" fontId="0" fillId="0" borderId="13" xfId="0" applyBorder="1" applyAlignment="1">
      <alignment vertical="center"/>
    </xf>
    <xf numFmtId="177" fontId="14" fillId="0" borderId="9" xfId="2" applyNumberFormat="1" applyFont="1" applyBorder="1" applyAlignment="1">
      <alignment horizontal="left" vertical="center"/>
    </xf>
    <xf numFmtId="38" fontId="15" fillId="0" borderId="11" xfId="1" applyFont="1" applyBorder="1" applyAlignment="1">
      <alignment vertical="center" wrapText="1" shrinkToFit="1"/>
    </xf>
    <xf numFmtId="38" fontId="15" fillId="0" borderId="15" xfId="1" applyFont="1" applyBorder="1" applyAlignment="1">
      <alignment vertical="center" wrapText="1" shrinkToFit="1"/>
    </xf>
    <xf numFmtId="38" fontId="15" fillId="0" borderId="12" xfId="1" applyFont="1" applyBorder="1" applyAlignment="1">
      <alignment vertical="center" wrapText="1" shrinkToFit="1"/>
    </xf>
    <xf numFmtId="0" fontId="0" fillId="0" borderId="0" xfId="0" quotePrefix="1" applyAlignment="1">
      <alignment horizontal="right" vertical="center"/>
    </xf>
    <xf numFmtId="0" fontId="0" fillId="3" borderId="3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38" fontId="15" fillId="0" borderId="11" xfId="1" applyFont="1" applyBorder="1" applyAlignment="1">
      <alignment horizontal="center" vertical="center" wrapText="1" shrinkToFit="1"/>
    </xf>
    <xf numFmtId="38" fontId="15" fillId="0" borderId="15" xfId="1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38" fontId="13" fillId="0" borderId="1" xfId="1" applyFont="1" applyBorder="1" applyAlignment="1">
      <alignment horizontal="center" vertical="center" shrinkToFit="1"/>
    </xf>
    <xf numFmtId="38" fontId="13" fillId="0" borderId="8" xfId="1" applyFont="1" applyBorder="1" applyAlignment="1">
      <alignment horizontal="center" vertical="center" shrinkToFit="1"/>
    </xf>
    <xf numFmtId="38" fontId="13" fillId="0" borderId="6" xfId="1" applyFont="1" applyBorder="1" applyAlignment="1">
      <alignment horizontal="center" vertical="center" shrinkToFit="1"/>
    </xf>
    <xf numFmtId="38" fontId="13" fillId="0" borderId="0" xfId="1" applyFont="1" applyBorder="1" applyAlignment="1">
      <alignment horizontal="center" vertical="center" shrinkToFit="1"/>
    </xf>
    <xf numFmtId="180" fontId="14" fillId="0" borderId="10" xfId="1" applyNumberFormat="1" applyFont="1" applyBorder="1" applyAlignment="1">
      <alignment horizontal="right" vertical="center"/>
    </xf>
    <xf numFmtId="180" fontId="14" fillId="0" borderId="14" xfId="1" applyNumberFormat="1" applyFont="1" applyBorder="1" applyAlignment="1">
      <alignment horizontal="right" vertical="center"/>
    </xf>
    <xf numFmtId="177" fontId="0" fillId="3" borderId="20" xfId="2" applyNumberFormat="1" applyFont="1" applyFill="1" applyBorder="1" applyAlignment="1">
      <alignment horizontal="center" vertical="center"/>
    </xf>
    <xf numFmtId="177" fontId="0" fillId="3" borderId="21" xfId="2" applyNumberFormat="1" applyFont="1" applyFill="1" applyBorder="1" applyAlignment="1">
      <alignment horizontal="center" vertical="center"/>
    </xf>
    <xf numFmtId="177" fontId="0" fillId="3" borderId="22" xfId="2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86" fontId="0" fillId="3" borderId="9" xfId="1" applyNumberFormat="1" applyFont="1" applyFill="1" applyBorder="1" applyAlignment="1">
      <alignment vertical="center"/>
    </xf>
    <xf numFmtId="186" fontId="0" fillId="3" borderId="10" xfId="1" applyNumberFormat="1" applyFont="1" applyFill="1" applyBorder="1" applyAlignment="1">
      <alignment vertical="center"/>
    </xf>
    <xf numFmtId="186" fontId="0" fillId="3" borderId="14" xfId="1" applyNumberFormat="1" applyFont="1" applyFill="1" applyBorder="1" applyAlignment="1">
      <alignment vertical="center"/>
    </xf>
    <xf numFmtId="177" fontId="0" fillId="3" borderId="9" xfId="2" applyNumberFormat="1" applyFont="1" applyFill="1" applyBorder="1" applyAlignment="1">
      <alignment vertical="center"/>
    </xf>
    <xf numFmtId="177" fontId="0" fillId="3" borderId="10" xfId="2" applyNumberFormat="1" applyFont="1" applyFill="1" applyBorder="1" applyAlignment="1">
      <alignment vertical="center"/>
    </xf>
    <xf numFmtId="177" fontId="0" fillId="3" borderId="14" xfId="2" applyNumberFormat="1" applyFont="1" applyFill="1" applyBorder="1" applyAlignment="1">
      <alignment vertical="center"/>
    </xf>
    <xf numFmtId="180" fontId="7" fillId="3" borderId="9" xfId="1" applyNumberFormat="1" applyFont="1" applyFill="1" applyBorder="1" applyAlignment="1">
      <alignment vertical="center"/>
    </xf>
    <xf numFmtId="180" fontId="7" fillId="3" borderId="10" xfId="1" applyNumberFormat="1" applyFont="1" applyFill="1" applyBorder="1" applyAlignment="1">
      <alignment vertical="center"/>
    </xf>
    <xf numFmtId="180" fontId="7" fillId="3" borderId="14" xfId="1" applyNumberFormat="1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86" fontId="0" fillId="0" borderId="9" xfId="1" applyNumberFormat="1" applyFont="1" applyBorder="1" applyAlignment="1">
      <alignment vertical="center"/>
    </xf>
    <xf numFmtId="186" fontId="0" fillId="0" borderId="10" xfId="1" applyNumberFormat="1" applyFont="1" applyBorder="1" applyAlignment="1">
      <alignment vertical="center"/>
    </xf>
    <xf numFmtId="186" fontId="0" fillId="0" borderId="14" xfId="1" applyNumberFormat="1" applyFont="1" applyBorder="1" applyAlignment="1">
      <alignment vertical="center"/>
    </xf>
    <xf numFmtId="177" fontId="0" fillId="0" borderId="9" xfId="2" applyNumberFormat="1" applyFont="1" applyBorder="1" applyAlignment="1">
      <alignment vertical="center"/>
    </xf>
    <xf numFmtId="177" fontId="0" fillId="0" borderId="10" xfId="2" applyNumberFormat="1" applyFont="1" applyBorder="1" applyAlignment="1">
      <alignment vertical="center"/>
    </xf>
    <xf numFmtId="177" fontId="0" fillId="0" borderId="14" xfId="2" applyNumberFormat="1" applyFont="1" applyBorder="1" applyAlignment="1">
      <alignment vertical="center"/>
    </xf>
    <xf numFmtId="0" fontId="0" fillId="0" borderId="13" xfId="0" applyBorder="1" applyAlignment="1">
      <alignment horizontal="center" vertical="center" shrinkToFit="1"/>
    </xf>
    <xf numFmtId="38" fontId="0" fillId="0" borderId="13" xfId="1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38" fontId="13" fillId="0" borderId="9" xfId="1" applyFont="1" applyBorder="1" applyAlignment="1">
      <alignment horizontal="center" vertical="center" shrinkToFit="1"/>
    </xf>
    <xf numFmtId="38" fontId="13" fillId="0" borderId="10" xfId="1" applyFont="1" applyBorder="1" applyAlignment="1">
      <alignment horizontal="center" vertical="center" shrinkToFit="1"/>
    </xf>
    <xf numFmtId="38" fontId="13" fillId="0" borderId="14" xfId="1" applyFont="1" applyBorder="1" applyAlignment="1">
      <alignment horizontal="center" vertical="center" shrinkToFit="1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" xfId="0" applyFont="1" applyFill="1" applyBorder="1" applyAlignment="1">
      <alignment horizontal="center" vertical="center" justifyLastLine="1"/>
    </xf>
    <xf numFmtId="0" fontId="3" fillId="0" borderId="2" xfId="0" applyFont="1" applyFill="1" applyBorder="1" applyAlignment="1">
      <alignment horizontal="center" vertical="center" justifyLastLine="1"/>
    </xf>
    <xf numFmtId="0" fontId="3" fillId="0" borderId="3" xfId="0" applyFont="1" applyFill="1" applyBorder="1" applyAlignment="1">
      <alignment horizontal="center" vertical="center" justifyLastLine="1"/>
    </xf>
    <xf numFmtId="0" fontId="3" fillId="0" borderId="4" xfId="0" applyFont="1" applyFill="1" applyBorder="1" applyAlignment="1">
      <alignment horizontal="center" vertical="center" justifyLastLine="1"/>
    </xf>
    <xf numFmtId="0" fontId="3" fillId="0" borderId="5" xfId="0" applyFont="1" applyFill="1" applyBorder="1" applyAlignment="1">
      <alignment horizontal="center" vertical="center" justifyLastLine="1"/>
    </xf>
    <xf numFmtId="49" fontId="8" fillId="0" borderId="9" xfId="0" applyNumberFormat="1" applyFont="1" applyFill="1" applyBorder="1" applyAlignment="1">
      <alignment horizontal="distributed" vertical="center" shrinkToFit="1"/>
    </xf>
    <xf numFmtId="0" fontId="8" fillId="0" borderId="14" xfId="0" applyFont="1" applyFill="1" applyBorder="1" applyAlignment="1">
      <alignment horizontal="distributed" vertical="center" shrinkToFit="1"/>
    </xf>
    <xf numFmtId="0" fontId="3" fillId="0" borderId="9" xfId="0" applyFont="1" applyFill="1" applyBorder="1" applyAlignment="1">
      <alignment horizontal="center" vertical="center" justifyLastLine="1"/>
    </xf>
    <xf numFmtId="0" fontId="3" fillId="0" borderId="14" xfId="0" applyFont="1" applyFill="1" applyBorder="1" applyAlignment="1">
      <alignment horizontal="center" vertical="center" justifyLastLine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49" fontId="8" fillId="3" borderId="9" xfId="0" applyNumberFormat="1" applyFont="1" applyFill="1" applyBorder="1" applyAlignment="1">
      <alignment horizontal="distributed" vertical="center" shrinkToFit="1"/>
    </xf>
    <xf numFmtId="0" fontId="8" fillId="3" borderId="14" xfId="0" applyFont="1" applyFill="1" applyBorder="1" applyAlignment="1">
      <alignment horizontal="distributed" vertical="center" shrinkToFit="1"/>
    </xf>
    <xf numFmtId="49" fontId="8" fillId="3" borderId="9" xfId="0" applyNumberFormat="1" applyFont="1" applyFill="1" applyBorder="1" applyAlignment="1">
      <alignment horizontal="center" vertical="center" shrinkToFit="1"/>
    </xf>
    <xf numFmtId="49" fontId="8" fillId="3" borderId="14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38" fontId="1" fillId="3" borderId="9" xfId="1" applyFont="1" applyFill="1" applyBorder="1" applyAlignment="1">
      <alignment horizontal="center" vertical="center" shrinkToFit="1"/>
    </xf>
    <xf numFmtId="38" fontId="1" fillId="3" borderId="14" xfId="1" applyFont="1" applyFill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36458</xdr:colOff>
      <xdr:row>17</xdr:row>
      <xdr:rowOff>97755</xdr:rowOff>
    </xdr:from>
    <xdr:to>
      <xdr:col>10</xdr:col>
      <xdr:colOff>571500</xdr:colOff>
      <xdr:row>62</xdr:row>
      <xdr:rowOff>127635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4C0E408-7462-492E-BF71-A0EF3D950B16}"/>
            </a:ext>
          </a:extLst>
        </xdr:cNvPr>
        <xdr:cNvGrpSpPr/>
      </xdr:nvGrpSpPr>
      <xdr:grpSpPr>
        <a:xfrm>
          <a:off x="1084208" y="3060030"/>
          <a:ext cx="5602342" cy="7745130"/>
          <a:chOff x="769883" y="1654658"/>
          <a:chExt cx="5770682" cy="8312302"/>
        </a:xfrm>
      </xdr:grpSpPr>
      <xdr:pic>
        <xdr:nvPicPr>
          <xdr:cNvPr id="4098" name="Picture 2" descr="国の一般会計歳入額内訳（平成30年度当初予算97兆7,128億円の内訳）を示したグラフ">
            <a:extLst>
              <a:ext uri="{FF2B5EF4-FFF2-40B4-BE49-F238E27FC236}">
                <a16:creationId xmlns:a16="http://schemas.microsoft.com/office/drawing/2014/main" id="{00000000-0008-0000-0800-000002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017270" y="1654658"/>
            <a:ext cx="5114487" cy="4216742"/>
          </a:xfrm>
          <a:prstGeom prst="rect">
            <a:avLst/>
          </a:prstGeom>
          <a:noFill/>
        </xdr:spPr>
      </xdr:pic>
      <xdr:pic>
        <xdr:nvPicPr>
          <xdr:cNvPr id="4" name="Picture 1" descr="国の一般会計歳出額内訳（平成30年度当初予算97兆7,128億円の内訳）を示したグラフ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69883" y="5943600"/>
            <a:ext cx="5770682" cy="4023360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41</xdr:row>
      <xdr:rowOff>57150</xdr:rowOff>
    </xdr:from>
    <xdr:to>
      <xdr:col>8</xdr:col>
      <xdr:colOff>660114</xdr:colOff>
      <xdr:row>66</xdr:row>
      <xdr:rowOff>57150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4924F392-C940-410D-952F-70F3D9956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7648575"/>
          <a:ext cx="6270339" cy="428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68</xdr:row>
      <xdr:rowOff>0</xdr:rowOff>
    </xdr:from>
    <xdr:to>
      <xdr:col>10</xdr:col>
      <xdr:colOff>581025</xdr:colOff>
      <xdr:row>91</xdr:row>
      <xdr:rowOff>79518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ABB64C93-463E-470D-BB4A-E8DE8295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0858500"/>
          <a:ext cx="7562850" cy="4022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238125</xdr:colOff>
      <xdr:row>151</xdr:row>
      <xdr:rowOff>142121</xdr:rowOff>
    </xdr:from>
    <xdr:to>
      <xdr:col>5</xdr:col>
      <xdr:colOff>676275</xdr:colOff>
      <xdr:row>169</xdr:row>
      <xdr:rowOff>38100</xdr:rowOff>
    </xdr:to>
    <xdr:pic>
      <xdr:nvPicPr>
        <xdr:cNvPr id="12" name="Picture 1" descr="図1">
          <a:extLst>
            <a:ext uri="{FF2B5EF4-FFF2-40B4-BE49-F238E27FC236}">
              <a16:creationId xmlns:a16="http://schemas.microsoft.com/office/drawing/2014/main" id="{E453167A-2CDD-49B7-BEE7-3A79B3D39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3925" y="26707346"/>
          <a:ext cx="3752850" cy="301065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245</xdr:row>
      <xdr:rowOff>47625</xdr:rowOff>
    </xdr:from>
    <xdr:to>
      <xdr:col>8</xdr:col>
      <xdr:colOff>485775</xdr:colOff>
      <xdr:row>260</xdr:row>
      <xdr:rowOff>85725</xdr:rowOff>
    </xdr:to>
    <xdr:pic>
      <xdr:nvPicPr>
        <xdr:cNvPr id="14" name="図 13" descr="政府広報オンライン">
          <a:extLst>
            <a:ext uri="{FF2B5EF4-FFF2-40B4-BE49-F238E27FC236}">
              <a16:creationId xmlns:a16="http://schemas.microsoft.com/office/drawing/2014/main" id="{1C0331BE-8223-42E2-87C3-F2EC8C44F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43091100"/>
          <a:ext cx="5448300" cy="2609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208</xdr:row>
      <xdr:rowOff>57150</xdr:rowOff>
    </xdr:from>
    <xdr:to>
      <xdr:col>9</xdr:col>
      <xdr:colOff>501014</xdr:colOff>
      <xdr:row>226</xdr:row>
      <xdr:rowOff>38100</xdr:rowOff>
    </xdr:to>
    <xdr:pic>
      <xdr:nvPicPr>
        <xdr:cNvPr id="16" name="Picture 1" descr="w155_toukei_001.jpg">
          <a:extLst>
            <a:ext uri="{FF2B5EF4-FFF2-40B4-BE49-F238E27FC236}">
              <a16:creationId xmlns:a16="http://schemas.microsoft.com/office/drawing/2014/main" id="{636850E1-00D7-4085-9495-9F62D27D2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76300" y="36709350"/>
          <a:ext cx="6644639" cy="3067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5:O44"/>
  <sheetViews>
    <sheetView workbookViewId="0">
      <selection activeCell="O14" sqref="O14"/>
    </sheetView>
  </sheetViews>
  <sheetFormatPr defaultRowHeight="13.5" x14ac:dyDescent="0.15"/>
  <cols>
    <col min="1" max="1" width="9" customWidth="1"/>
    <col min="2" max="2" width="4.75" customWidth="1"/>
    <col min="4" max="4" width="6.375" customWidth="1"/>
    <col min="5" max="5" width="13.25" customWidth="1"/>
    <col min="6" max="6" width="7.5" customWidth="1"/>
    <col min="7" max="7" width="3.375" customWidth="1"/>
  </cols>
  <sheetData>
    <row r="5" spans="3:11" ht="17.25" x14ac:dyDescent="0.15">
      <c r="C5" s="2" t="s">
        <v>176</v>
      </c>
    </row>
    <row r="7" spans="3:11" x14ac:dyDescent="0.15">
      <c r="C7" s="1" t="s">
        <v>22</v>
      </c>
      <c r="D7" s="1"/>
      <c r="E7" s="138" t="s">
        <v>28</v>
      </c>
      <c r="F7" s="138"/>
      <c r="G7" s="1"/>
      <c r="H7" s="138" t="s">
        <v>23</v>
      </c>
      <c r="I7" s="138"/>
      <c r="J7" s="1"/>
      <c r="K7" s="1"/>
    </row>
    <row r="8" spans="3:11" x14ac:dyDescent="0.15">
      <c r="C8" s="136" t="s">
        <v>9</v>
      </c>
      <c r="D8" s="137"/>
      <c r="E8" s="136" t="s">
        <v>10</v>
      </c>
      <c r="F8" s="137"/>
      <c r="G8" s="1"/>
      <c r="H8" s="136" t="s">
        <v>9</v>
      </c>
      <c r="I8" s="137"/>
      <c r="J8" s="136" t="s">
        <v>10</v>
      </c>
      <c r="K8" s="137"/>
    </row>
    <row r="9" spans="3:11" x14ac:dyDescent="0.15">
      <c r="C9" s="5" t="s">
        <v>12</v>
      </c>
      <c r="D9" s="6">
        <v>13</v>
      </c>
      <c r="E9" s="5" t="s">
        <v>15</v>
      </c>
      <c r="F9" s="6">
        <v>34</v>
      </c>
      <c r="G9" s="1"/>
      <c r="H9" s="5" t="s">
        <v>26</v>
      </c>
      <c r="I9" s="6">
        <v>25.7</v>
      </c>
      <c r="J9" s="5" t="s">
        <v>25</v>
      </c>
      <c r="K9" s="6">
        <v>14.6</v>
      </c>
    </row>
    <row r="10" spans="3:11" x14ac:dyDescent="0.15">
      <c r="C10" s="5" t="s">
        <v>11</v>
      </c>
      <c r="D10" s="6">
        <v>20</v>
      </c>
      <c r="E10" s="5" t="s">
        <v>20</v>
      </c>
      <c r="F10" s="6">
        <v>16</v>
      </c>
      <c r="G10" s="1"/>
      <c r="H10" s="5" t="s">
        <v>27</v>
      </c>
      <c r="I10" s="6">
        <v>7</v>
      </c>
      <c r="J10" s="5" t="s">
        <v>24</v>
      </c>
      <c r="K10" s="6">
        <v>8.9</v>
      </c>
    </row>
    <row r="11" spans="3:11" x14ac:dyDescent="0.15">
      <c r="C11" s="5" t="s">
        <v>13</v>
      </c>
      <c r="D11" s="6">
        <v>20</v>
      </c>
      <c r="E11" s="5" t="s">
        <v>16</v>
      </c>
      <c r="F11" s="6">
        <v>7</v>
      </c>
      <c r="G11" s="1"/>
      <c r="H11" s="5"/>
      <c r="I11" s="6"/>
      <c r="J11" s="5"/>
      <c r="K11" s="6"/>
    </row>
    <row r="12" spans="3:11" x14ac:dyDescent="0.15">
      <c r="C12" s="5" t="s">
        <v>21</v>
      </c>
      <c r="D12" s="6">
        <v>15.8</v>
      </c>
      <c r="E12" s="5" t="s">
        <v>17</v>
      </c>
      <c r="F12" s="6">
        <v>5.5</v>
      </c>
      <c r="G12" s="1"/>
      <c r="H12" s="5"/>
      <c r="I12" s="6"/>
      <c r="J12" s="5"/>
      <c r="K12" s="6"/>
    </row>
    <row r="13" spans="3:11" x14ac:dyDescent="0.15">
      <c r="C13" s="5"/>
      <c r="D13" s="6"/>
      <c r="E13" s="5" t="s">
        <v>18</v>
      </c>
      <c r="F13" s="6">
        <v>5</v>
      </c>
      <c r="G13" s="1"/>
      <c r="H13" s="5"/>
      <c r="I13" s="6"/>
      <c r="J13" s="5"/>
      <c r="K13" s="6"/>
    </row>
    <row r="14" spans="3:11" x14ac:dyDescent="0.15">
      <c r="C14" s="5"/>
      <c r="D14" s="6"/>
      <c r="E14" s="5" t="s">
        <v>19</v>
      </c>
      <c r="F14" s="6">
        <v>0.5</v>
      </c>
      <c r="G14" s="1"/>
      <c r="H14" s="5"/>
      <c r="I14" s="6"/>
      <c r="J14" s="5"/>
      <c r="K14" s="6"/>
    </row>
    <row r="15" spans="3:11" x14ac:dyDescent="0.15">
      <c r="C15" s="5"/>
      <c r="D15" s="6"/>
      <c r="E15" s="5" t="s">
        <v>21</v>
      </c>
      <c r="F15" s="6">
        <v>10</v>
      </c>
      <c r="G15" s="1"/>
      <c r="H15" s="5"/>
      <c r="I15" s="6"/>
      <c r="J15" s="5"/>
      <c r="K15" s="6"/>
    </row>
    <row r="16" spans="3:11" x14ac:dyDescent="0.15">
      <c r="C16" s="7" t="s">
        <v>14</v>
      </c>
      <c r="D16" s="8">
        <f>SUM(D9:D15)</f>
        <v>68.8</v>
      </c>
      <c r="E16" s="7" t="s">
        <v>14</v>
      </c>
      <c r="F16" s="8">
        <f>SUM(F9:F15)</f>
        <v>78</v>
      </c>
      <c r="G16" s="1"/>
      <c r="H16" s="7" t="s">
        <v>14</v>
      </c>
      <c r="I16" s="8">
        <f>SUM(I9:I15)</f>
        <v>32.700000000000003</v>
      </c>
      <c r="J16" s="7" t="s">
        <v>14</v>
      </c>
      <c r="K16" s="8">
        <f>SUM(K9:K15)</f>
        <v>23.5</v>
      </c>
    </row>
    <row r="17" spans="6:11" x14ac:dyDescent="0.15">
      <c r="F17" s="4">
        <f>-F16+D16</f>
        <v>-9.2000000000000028</v>
      </c>
      <c r="K17" s="3">
        <f>-K16+I16</f>
        <v>9.2000000000000028</v>
      </c>
    </row>
    <row r="44" spans="15:15" x14ac:dyDescent="0.15">
      <c r="O44">
        <f>101.5-23.5</f>
        <v>78</v>
      </c>
    </row>
  </sheetData>
  <mergeCells count="6">
    <mergeCell ref="C8:D8"/>
    <mergeCell ref="E8:F8"/>
    <mergeCell ref="H8:I8"/>
    <mergeCell ref="J8:K8"/>
    <mergeCell ref="H7:I7"/>
    <mergeCell ref="E7:F7"/>
  </mergeCells>
  <phoneticPr fontId="4"/>
  <pageMargins left="0.8" right="0.15748031496062992" top="0.38" bottom="0.19685039370078741" header="0.31496062992125984" footer="3.937007874015748E-2"/>
  <pageSetup paperSize="9" scale="1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73E8C-414C-46B0-A54B-327C702CE75D}">
  <sheetPr>
    <pageSetUpPr fitToPage="1"/>
  </sheetPr>
  <dimension ref="B2:N268"/>
  <sheetViews>
    <sheetView showGridLines="0" tabSelected="1" workbookViewId="0">
      <selection activeCell="O4" sqref="O4"/>
    </sheetView>
  </sheetViews>
  <sheetFormatPr defaultRowHeight="13.5" x14ac:dyDescent="0.15"/>
  <cols>
    <col min="1" max="2" width="9" style="9"/>
    <col min="3" max="4" width="11.375" style="9" customWidth="1"/>
    <col min="5" max="5" width="11.75" style="13" customWidth="1"/>
    <col min="6" max="6" width="11.625" style="13" bestFit="1" customWidth="1"/>
    <col min="7" max="8" width="9.5" style="9" bestFit="1" customWidth="1"/>
    <col min="9" max="11" width="9" style="9"/>
    <col min="12" max="12" width="4" style="9" customWidth="1"/>
    <col min="13" max="16384" width="9" style="9"/>
  </cols>
  <sheetData>
    <row r="2" spans="2:12" ht="26.25" customHeight="1" x14ac:dyDescent="0.15">
      <c r="B2" s="142" t="s">
        <v>171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2" x14ac:dyDescent="0.15">
      <c r="L3" s="135" t="s">
        <v>172</v>
      </c>
    </row>
    <row r="4" spans="2:12" x14ac:dyDescent="0.15">
      <c r="L4" s="135"/>
    </row>
    <row r="5" spans="2:12" x14ac:dyDescent="0.15">
      <c r="B5" s="9" t="s">
        <v>153</v>
      </c>
      <c r="C5" s="9" t="s">
        <v>154</v>
      </c>
    </row>
    <row r="6" spans="2:12" x14ac:dyDescent="0.15">
      <c r="C6" s="9" t="s">
        <v>177</v>
      </c>
    </row>
    <row r="7" spans="2:12" x14ac:dyDescent="0.15">
      <c r="C7" s="9" t="s">
        <v>155</v>
      </c>
    </row>
    <row r="8" spans="2:12" x14ac:dyDescent="0.15">
      <c r="C8" s="9" t="s">
        <v>173</v>
      </c>
    </row>
    <row r="10" spans="2:12" ht="16.5" customHeight="1" x14ac:dyDescent="0.15">
      <c r="B10" s="33" t="s">
        <v>71</v>
      </c>
    </row>
    <row r="11" spans="2:12" s="59" customFormat="1" x14ac:dyDescent="0.15">
      <c r="B11" s="59" t="s">
        <v>72</v>
      </c>
      <c r="E11" s="60"/>
      <c r="F11" s="60"/>
      <c r="G11" s="59" t="s">
        <v>178</v>
      </c>
      <c r="J11" s="60"/>
      <c r="K11" s="60"/>
    </row>
    <row r="12" spans="2:12" ht="14.25" x14ac:dyDescent="0.15">
      <c r="B12" s="210"/>
      <c r="C12" s="215" t="s">
        <v>0</v>
      </c>
      <c r="D12" s="212" t="s">
        <v>2</v>
      </c>
      <c r="E12" s="217" t="s">
        <v>40</v>
      </c>
      <c r="F12" s="14"/>
      <c r="G12" s="40" t="s">
        <v>45</v>
      </c>
      <c r="H12" s="40" t="s">
        <v>40</v>
      </c>
      <c r="I12" s="40" t="s">
        <v>44</v>
      </c>
      <c r="J12" s="41" t="s">
        <v>42</v>
      </c>
      <c r="K12" s="41" t="s">
        <v>43</v>
      </c>
    </row>
    <row r="13" spans="2:12" s="11" customFormat="1" ht="14.25" x14ac:dyDescent="0.15">
      <c r="B13" s="211"/>
      <c r="C13" s="216"/>
      <c r="D13" s="213"/>
      <c r="E13" s="218"/>
      <c r="F13" s="15"/>
      <c r="G13" s="25" t="s">
        <v>41</v>
      </c>
      <c r="H13" s="42">
        <v>0.17599999999999999</v>
      </c>
      <c r="I13" s="49">
        <v>12.4</v>
      </c>
      <c r="J13" s="49">
        <v>0</v>
      </c>
      <c r="K13" s="49">
        <v>60</v>
      </c>
    </row>
    <row r="14" spans="2:12" s="10" customFormat="1" ht="14.25" x14ac:dyDescent="0.15">
      <c r="B14" s="34" t="s">
        <v>29</v>
      </c>
      <c r="C14" s="38">
        <v>32.378703000000002</v>
      </c>
      <c r="D14" s="38">
        <v>11.57258</v>
      </c>
      <c r="E14" s="35">
        <f>+D14/C14</f>
        <v>0.35741332813732529</v>
      </c>
      <c r="F14" s="16"/>
      <c r="G14" s="43">
        <v>1</v>
      </c>
      <c r="H14" s="44">
        <v>0.25</v>
      </c>
      <c r="I14" s="50">
        <f t="shared" ref="I14:I20" si="0">70.2*H14</f>
        <v>17.55</v>
      </c>
      <c r="J14" s="56">
        <f t="shared" ref="J14:J20" si="1">+I14-12.4</f>
        <v>5.15</v>
      </c>
      <c r="K14" s="50">
        <f>60-J14</f>
        <v>54.85</v>
      </c>
    </row>
    <row r="15" spans="2:12" s="10" customFormat="1" ht="14.25" x14ac:dyDescent="0.15">
      <c r="B15" s="34" t="s">
        <v>33</v>
      </c>
      <c r="C15" s="38">
        <v>53.391258000000001</v>
      </c>
      <c r="D15" s="38">
        <v>18.585847000000001</v>
      </c>
      <c r="E15" s="35">
        <f t="shared" ref="E15:E24" si="2">+D15/C15</f>
        <v>0.34810655706969856</v>
      </c>
      <c r="F15" s="16"/>
      <c r="G15" s="45">
        <v>2</v>
      </c>
      <c r="H15" s="46">
        <v>0.35</v>
      </c>
      <c r="I15" s="51">
        <f t="shared" si="0"/>
        <v>24.57</v>
      </c>
      <c r="J15" s="57">
        <f t="shared" si="1"/>
        <v>12.17</v>
      </c>
      <c r="K15" s="51">
        <f t="shared" ref="K15:K20" si="3">60-J15</f>
        <v>47.83</v>
      </c>
    </row>
    <row r="16" spans="2:12" s="10" customFormat="1" ht="14.25" x14ac:dyDescent="0.15">
      <c r="B16" s="34" t="s">
        <v>32</v>
      </c>
      <c r="C16" s="38">
        <v>41.467927000000003</v>
      </c>
      <c r="D16" s="38">
        <v>13.957481</v>
      </c>
      <c r="E16" s="35">
        <f t="shared" si="2"/>
        <v>0.33658497083782363</v>
      </c>
      <c r="F16" s="16"/>
      <c r="G16" s="45">
        <v>3</v>
      </c>
      <c r="H16" s="46">
        <v>0.5</v>
      </c>
      <c r="I16" s="51">
        <f t="shared" si="0"/>
        <v>35.1</v>
      </c>
      <c r="J16" s="57">
        <f t="shared" si="1"/>
        <v>22.700000000000003</v>
      </c>
      <c r="K16" s="51">
        <f t="shared" si="3"/>
        <v>37.299999999999997</v>
      </c>
    </row>
    <row r="17" spans="2:11" s="10" customFormat="1" ht="14.25" x14ac:dyDescent="0.15">
      <c r="B17" s="34" t="s">
        <v>31</v>
      </c>
      <c r="C17" s="38">
        <v>34.824655</v>
      </c>
      <c r="D17" s="38">
        <v>9.6355500000000003</v>
      </c>
      <c r="E17" s="35">
        <f t="shared" si="2"/>
        <v>0.27668759389001846</v>
      </c>
      <c r="F17" s="16"/>
      <c r="G17" s="45">
        <v>4</v>
      </c>
      <c r="H17" s="46">
        <v>0.6</v>
      </c>
      <c r="I17" s="51">
        <f t="shared" si="0"/>
        <v>42.12</v>
      </c>
      <c r="J17" s="57">
        <f t="shared" si="1"/>
        <v>29.72</v>
      </c>
      <c r="K17" s="51">
        <f t="shared" si="3"/>
        <v>30.28</v>
      </c>
    </row>
    <row r="18" spans="2:11" s="12" customFormat="1" ht="14.25" x14ac:dyDescent="0.15">
      <c r="B18" s="34" t="s">
        <v>30</v>
      </c>
      <c r="C18" s="38">
        <v>58.103513</v>
      </c>
      <c r="D18" s="38">
        <v>14.321561000000001</v>
      </c>
      <c r="E18" s="35">
        <f t="shared" si="2"/>
        <v>0.24648356459961382</v>
      </c>
      <c r="F18" s="17"/>
      <c r="G18" s="45">
        <v>5</v>
      </c>
      <c r="H18" s="46">
        <v>0.7</v>
      </c>
      <c r="I18" s="51">
        <f t="shared" si="0"/>
        <v>49.14</v>
      </c>
      <c r="J18" s="57">
        <f t="shared" si="1"/>
        <v>36.74</v>
      </c>
      <c r="K18" s="51">
        <f t="shared" si="3"/>
        <v>23.259999999999998</v>
      </c>
    </row>
    <row r="19" spans="2:11" s="12" customFormat="1" ht="14.25" x14ac:dyDescent="0.15">
      <c r="B19" s="34" t="s">
        <v>34</v>
      </c>
      <c r="C19" s="38">
        <v>33.259219000000002</v>
      </c>
      <c r="D19" s="38">
        <v>8.5611080000000008</v>
      </c>
      <c r="E19" s="35">
        <f t="shared" si="2"/>
        <v>0.25740556325150027</v>
      </c>
      <c r="F19" s="17"/>
      <c r="G19" s="45">
        <v>6</v>
      </c>
      <c r="H19" s="46">
        <v>0.8</v>
      </c>
      <c r="I19" s="51">
        <f t="shared" si="0"/>
        <v>56.160000000000004</v>
      </c>
      <c r="J19" s="57">
        <f t="shared" si="1"/>
        <v>43.760000000000005</v>
      </c>
      <c r="K19" s="51">
        <f t="shared" si="3"/>
        <v>16.239999999999995</v>
      </c>
    </row>
    <row r="20" spans="2:11" s="12" customFormat="1" ht="12" customHeight="1" x14ac:dyDescent="0.15">
      <c r="B20" s="34" t="s">
        <v>35</v>
      </c>
      <c r="C20" s="38">
        <v>52.851202000000001</v>
      </c>
      <c r="D20" s="38">
        <v>10.824968</v>
      </c>
      <c r="E20" s="35">
        <f t="shared" si="2"/>
        <v>0.20481971252044562</v>
      </c>
      <c r="F20" s="17"/>
      <c r="G20" s="47">
        <v>7</v>
      </c>
      <c r="H20" s="48">
        <v>0.9</v>
      </c>
      <c r="I20" s="52">
        <f t="shared" si="0"/>
        <v>63.180000000000007</v>
      </c>
      <c r="J20" s="58">
        <f t="shared" si="1"/>
        <v>50.780000000000008</v>
      </c>
      <c r="K20" s="52">
        <f t="shared" si="3"/>
        <v>9.2199999999999918</v>
      </c>
    </row>
    <row r="21" spans="2:11" s="12" customFormat="1" ht="14.25" x14ac:dyDescent="0.15">
      <c r="B21" s="34" t="s">
        <v>36</v>
      </c>
      <c r="C21" s="38">
        <v>57.902071999999997</v>
      </c>
      <c r="D21" s="38">
        <v>11.034454999999999</v>
      </c>
      <c r="E21" s="35">
        <f t="shared" si="2"/>
        <v>0.19057098682064436</v>
      </c>
      <c r="F21" s="17"/>
      <c r="G21" s="53" t="s">
        <v>74</v>
      </c>
    </row>
    <row r="22" spans="2:11" s="12" customFormat="1" ht="14.25" x14ac:dyDescent="0.15">
      <c r="B22" s="34" t="s">
        <v>37</v>
      </c>
      <c r="C22" s="38">
        <v>61.040902000000003</v>
      </c>
      <c r="D22" s="38">
        <v>11.264908</v>
      </c>
      <c r="E22" s="35">
        <f t="shared" si="2"/>
        <v>0.18454687972992273</v>
      </c>
      <c r="F22" s="17"/>
      <c r="G22" s="53" t="s">
        <v>73</v>
      </c>
    </row>
    <row r="23" spans="2:11" s="12" customFormat="1" ht="14.25" x14ac:dyDescent="0.15">
      <c r="B23" s="34" t="s">
        <v>38</v>
      </c>
      <c r="C23" s="38">
        <v>62.924843000000003</v>
      </c>
      <c r="D23" s="38">
        <v>11.121926</v>
      </c>
      <c r="E23" s="35">
        <f t="shared" si="2"/>
        <v>0.17674936431704724</v>
      </c>
      <c r="F23" s="17"/>
      <c r="G23" s="53" t="s">
        <v>179</v>
      </c>
    </row>
    <row r="24" spans="2:11" s="12" customFormat="1" ht="20.25" customHeight="1" x14ac:dyDescent="0.15">
      <c r="B24" s="36" t="s">
        <v>39</v>
      </c>
      <c r="C24" s="39">
        <v>70.234031999999999</v>
      </c>
      <c r="D24" s="39">
        <v>12.352762999999999</v>
      </c>
      <c r="E24" s="37">
        <f t="shared" si="2"/>
        <v>0.17588002067146025</v>
      </c>
      <c r="G24" s="53" t="s">
        <v>180</v>
      </c>
      <c r="H24" s="9"/>
      <c r="I24" s="9"/>
      <c r="J24" s="9"/>
    </row>
    <row r="25" spans="2:11" ht="14.25" x14ac:dyDescent="0.15">
      <c r="D25" s="18" t="s">
        <v>76</v>
      </c>
      <c r="E25" s="23"/>
    </row>
    <row r="26" spans="2:11" x14ac:dyDescent="0.15">
      <c r="E26" s="9"/>
      <c r="F26" s="9"/>
    </row>
    <row r="27" spans="2:11" x14ac:dyDescent="0.15">
      <c r="B27" s="9" t="s">
        <v>75</v>
      </c>
    </row>
    <row r="28" spans="2:11" x14ac:dyDescent="0.15">
      <c r="B28" s="25" t="s">
        <v>46</v>
      </c>
      <c r="C28" s="25" t="s">
        <v>47</v>
      </c>
      <c r="D28" s="25" t="s">
        <v>48</v>
      </c>
      <c r="E28" s="25" t="s">
        <v>49</v>
      </c>
      <c r="F28" s="9"/>
      <c r="J28" s="223" t="s">
        <v>79</v>
      </c>
      <c r="K28" s="223"/>
    </row>
    <row r="29" spans="2:11" ht="18.75" customHeight="1" x14ac:dyDescent="0.15">
      <c r="B29" s="19" t="s">
        <v>50</v>
      </c>
      <c r="C29" s="29" t="s">
        <v>51</v>
      </c>
      <c r="D29" s="26">
        <v>32.020000000000003</v>
      </c>
      <c r="E29" s="26">
        <v>0</v>
      </c>
      <c r="F29" s="9"/>
      <c r="J29" s="224" t="s">
        <v>77</v>
      </c>
      <c r="K29" s="225"/>
    </row>
    <row r="30" spans="2:11" ht="18.75" customHeight="1" x14ac:dyDescent="0.15">
      <c r="B30" s="20" t="s">
        <v>52</v>
      </c>
      <c r="C30" s="30" t="s">
        <v>53</v>
      </c>
      <c r="D30" s="27">
        <v>30</v>
      </c>
      <c r="E30" s="27">
        <v>1.5</v>
      </c>
      <c r="F30" s="9"/>
      <c r="J30" s="226"/>
      <c r="K30" s="227"/>
    </row>
    <row r="31" spans="2:11" x14ac:dyDescent="0.15">
      <c r="B31" s="20" t="s">
        <v>54</v>
      </c>
      <c r="C31" s="30" t="s">
        <v>55</v>
      </c>
      <c r="D31" s="27">
        <v>30</v>
      </c>
      <c r="E31" s="27">
        <v>0</v>
      </c>
      <c r="F31" s="9"/>
      <c r="J31" s="219" t="s">
        <v>78</v>
      </c>
      <c r="K31" s="220"/>
    </row>
    <row r="32" spans="2:11" x14ac:dyDescent="0.15">
      <c r="B32" s="20" t="s">
        <v>69</v>
      </c>
      <c r="C32" s="30" t="s">
        <v>56</v>
      </c>
      <c r="D32" s="27">
        <v>30</v>
      </c>
      <c r="E32" s="27">
        <v>0</v>
      </c>
      <c r="F32" s="9"/>
      <c r="J32" s="219"/>
      <c r="K32" s="220"/>
    </row>
    <row r="33" spans="2:11" x14ac:dyDescent="0.15">
      <c r="B33" s="20" t="s">
        <v>57</v>
      </c>
      <c r="C33" s="30" t="s">
        <v>58</v>
      </c>
      <c r="D33" s="27">
        <v>15.83</v>
      </c>
      <c r="E33" s="27">
        <v>14.06</v>
      </c>
      <c r="F33" s="9"/>
      <c r="J33" s="219"/>
      <c r="K33" s="220"/>
    </row>
    <row r="34" spans="2:11" ht="13.5" customHeight="1" x14ac:dyDescent="0.15">
      <c r="B34" s="20" t="s">
        <v>59</v>
      </c>
      <c r="C34" s="30" t="s">
        <v>60</v>
      </c>
      <c r="D34" s="27">
        <v>22.39</v>
      </c>
      <c r="E34" s="27">
        <v>7.35</v>
      </c>
      <c r="F34" s="9"/>
      <c r="J34" s="221"/>
      <c r="K34" s="222"/>
    </row>
    <row r="35" spans="2:11" ht="13.5" customHeight="1" x14ac:dyDescent="0.15">
      <c r="B35" s="20" t="s">
        <v>61</v>
      </c>
      <c r="C35" s="30" t="s">
        <v>62</v>
      </c>
      <c r="D35" s="27">
        <v>29.58</v>
      </c>
      <c r="E35" s="27">
        <v>0</v>
      </c>
      <c r="F35" s="9"/>
      <c r="J35" s="206" t="s">
        <v>81</v>
      </c>
      <c r="K35" s="207"/>
    </row>
    <row r="36" spans="2:11" x14ac:dyDescent="0.15">
      <c r="B36" s="20" t="s">
        <v>63</v>
      </c>
      <c r="C36" s="30" t="s">
        <v>64</v>
      </c>
      <c r="D36" s="27">
        <v>28</v>
      </c>
      <c r="E36" s="27">
        <v>0</v>
      </c>
      <c r="F36" s="9"/>
      <c r="J36" s="208"/>
      <c r="K36" s="209"/>
    </row>
    <row r="37" spans="2:11" x14ac:dyDescent="0.15">
      <c r="B37" s="20" t="s">
        <v>70</v>
      </c>
      <c r="C37" s="30" t="s">
        <v>65</v>
      </c>
      <c r="D37" s="27">
        <v>28</v>
      </c>
      <c r="E37" s="27">
        <v>0</v>
      </c>
      <c r="F37" s="9"/>
      <c r="J37" s="208" t="s">
        <v>181</v>
      </c>
      <c r="K37" s="209"/>
    </row>
    <row r="38" spans="2:11" x14ac:dyDescent="0.15">
      <c r="B38" s="21" t="s">
        <v>66</v>
      </c>
      <c r="C38" s="31" t="s">
        <v>67</v>
      </c>
      <c r="D38" s="28">
        <v>23.91</v>
      </c>
      <c r="E38" s="28">
        <v>3.9</v>
      </c>
      <c r="F38" s="9"/>
      <c r="J38" s="208"/>
      <c r="K38" s="209"/>
    </row>
    <row r="39" spans="2:11" x14ac:dyDescent="0.15">
      <c r="E39" s="24" t="s">
        <v>68</v>
      </c>
      <c r="F39" s="9"/>
      <c r="J39" s="61" t="s">
        <v>82</v>
      </c>
      <c r="K39" s="62"/>
    </row>
    <row r="41" spans="2:11" ht="17.25" x14ac:dyDescent="0.15">
      <c r="B41" s="33" t="s">
        <v>80</v>
      </c>
    </row>
    <row r="43" spans="2:11" x14ac:dyDescent="0.15">
      <c r="J43" s="9" t="s">
        <v>182</v>
      </c>
    </row>
    <row r="67" ht="14.25" customHeight="1" x14ac:dyDescent="0.15"/>
    <row r="68" ht="14.25" customHeight="1" x14ac:dyDescent="0.15"/>
    <row r="93" spans="2:11" ht="13.5" customHeight="1" x14ac:dyDescent="0.15">
      <c r="B93" s="143" t="s">
        <v>79</v>
      </c>
      <c r="C93" s="186" t="s">
        <v>83</v>
      </c>
      <c r="D93" s="186"/>
      <c r="E93" s="189" t="s">
        <v>84</v>
      </c>
      <c r="F93" s="144" t="s">
        <v>85</v>
      </c>
      <c r="G93" s="145"/>
      <c r="H93" s="145"/>
      <c r="I93" s="145"/>
      <c r="J93" s="145"/>
      <c r="K93" s="146"/>
    </row>
    <row r="94" spans="2:11" ht="13.5" customHeight="1" x14ac:dyDescent="0.15">
      <c r="B94" s="143"/>
      <c r="C94" s="187"/>
      <c r="D94" s="187"/>
      <c r="E94" s="190"/>
      <c r="F94" s="147" t="s">
        <v>133</v>
      </c>
      <c r="G94" s="148"/>
      <c r="H94" s="148"/>
      <c r="I94" s="148"/>
      <c r="J94" s="148"/>
      <c r="K94" s="149"/>
    </row>
    <row r="95" spans="2:11" ht="13.5" customHeight="1" x14ac:dyDescent="0.15">
      <c r="B95" s="143"/>
      <c r="C95" s="188"/>
      <c r="D95" s="188"/>
      <c r="E95" s="191"/>
      <c r="F95" s="192" t="s">
        <v>86</v>
      </c>
      <c r="G95" s="193"/>
      <c r="H95" s="193"/>
      <c r="I95" s="193"/>
      <c r="J95" s="193"/>
      <c r="K95" s="194"/>
    </row>
    <row r="97" spans="2:14" x14ac:dyDescent="0.15">
      <c r="C97" s="9" t="s">
        <v>95</v>
      </c>
    </row>
    <row r="98" spans="2:14" x14ac:dyDescent="0.15">
      <c r="C98" s="9" t="s">
        <v>87</v>
      </c>
    </row>
    <row r="100" spans="2:14" ht="17.25" x14ac:dyDescent="0.15">
      <c r="B100" s="33" t="s">
        <v>120</v>
      </c>
    </row>
    <row r="101" spans="2:14" x14ac:dyDescent="0.15">
      <c r="B101" s="59" t="s">
        <v>113</v>
      </c>
      <c r="F101" s="9"/>
      <c r="I101"/>
      <c r="J101"/>
      <c r="K101"/>
      <c r="L101"/>
      <c r="M101"/>
      <c r="N101"/>
    </row>
    <row r="102" spans="2:14" x14ac:dyDescent="0.15">
      <c r="B102" s="200" t="s">
        <v>3</v>
      </c>
      <c r="C102" s="202" t="s">
        <v>88</v>
      </c>
      <c r="D102" s="202" t="s">
        <v>89</v>
      </c>
      <c r="E102" s="202" t="s">
        <v>90</v>
      </c>
      <c r="F102" s="204" t="s">
        <v>91</v>
      </c>
      <c r="G102" s="195" t="s">
        <v>5</v>
      </c>
      <c r="H102" s="196"/>
      <c r="I102" s="197" t="s">
        <v>6</v>
      </c>
      <c r="J102" s="198"/>
      <c r="K102" s="199"/>
    </row>
    <row r="103" spans="2:14" x14ac:dyDescent="0.15">
      <c r="B103" s="201"/>
      <c r="C103" s="203"/>
      <c r="D103" s="203"/>
      <c r="E103" s="203"/>
      <c r="F103" s="205"/>
      <c r="G103" s="63" t="s">
        <v>92</v>
      </c>
      <c r="H103" s="63" t="s">
        <v>93</v>
      </c>
      <c r="I103" s="63" t="s">
        <v>7</v>
      </c>
      <c r="J103" s="63" t="s">
        <v>94</v>
      </c>
      <c r="K103" s="121" t="s">
        <v>96</v>
      </c>
    </row>
    <row r="104" spans="2:14" x14ac:dyDescent="0.15">
      <c r="B104" s="64" t="s">
        <v>29</v>
      </c>
      <c r="C104" s="67">
        <v>752283</v>
      </c>
      <c r="D104" s="68">
        <v>48111</v>
      </c>
      <c r="E104" s="69">
        <v>6.4000000000000001E-2</v>
      </c>
      <c r="F104" s="70">
        <v>4</v>
      </c>
      <c r="G104" s="71">
        <v>6.2462999999999997</v>
      </c>
      <c r="H104" s="72">
        <v>12983</v>
      </c>
      <c r="I104" s="73">
        <v>0.92610000000000003</v>
      </c>
      <c r="J104" s="74">
        <v>1925</v>
      </c>
      <c r="K104" s="122">
        <v>0.14799999999999999</v>
      </c>
      <c r="M104"/>
    </row>
    <row r="105" spans="2:14" x14ac:dyDescent="0.15">
      <c r="B105" s="64" t="s">
        <v>33</v>
      </c>
      <c r="C105" s="67">
        <v>820305</v>
      </c>
      <c r="D105" s="68">
        <v>48287</v>
      </c>
      <c r="E105" s="69">
        <v>5.8999999999999997E-2</v>
      </c>
      <c r="F105" s="70">
        <v>3.86</v>
      </c>
      <c r="G105" s="71">
        <v>14.1058</v>
      </c>
      <c r="H105" s="72">
        <v>29212.400000000001</v>
      </c>
      <c r="I105" s="73">
        <v>2.9527000000000001</v>
      </c>
      <c r="J105" s="74">
        <v>6114.8</v>
      </c>
      <c r="K105" s="122">
        <v>0.20899999999999999</v>
      </c>
      <c r="M105"/>
    </row>
    <row r="106" spans="2:14" x14ac:dyDescent="0.15">
      <c r="B106" s="64" t="s">
        <v>32</v>
      </c>
      <c r="C106" s="67">
        <v>896211</v>
      </c>
      <c r="D106" s="68">
        <v>48476</v>
      </c>
      <c r="E106" s="69">
        <v>5.3999999999999999E-2</v>
      </c>
      <c r="F106" s="70">
        <v>3.71</v>
      </c>
      <c r="G106" s="71">
        <v>14.077400000000001</v>
      </c>
      <c r="H106" s="72">
        <v>29039.9</v>
      </c>
      <c r="I106" s="73">
        <v>1.9376</v>
      </c>
      <c r="J106" s="74">
        <v>3997</v>
      </c>
      <c r="K106" s="122">
        <v>0.13800000000000001</v>
      </c>
      <c r="M106"/>
    </row>
    <row r="107" spans="2:14" x14ac:dyDescent="0.15">
      <c r="B107" s="64" t="s">
        <v>31</v>
      </c>
      <c r="C107" s="67">
        <v>982379</v>
      </c>
      <c r="D107" s="68">
        <v>44370</v>
      </c>
      <c r="E107" s="69">
        <v>4.4999999999999998E-2</v>
      </c>
      <c r="F107" s="70">
        <v>3.46</v>
      </c>
      <c r="G107" s="71">
        <v>10.639699999999999</v>
      </c>
      <c r="H107" s="72">
        <v>23979.4</v>
      </c>
      <c r="I107" s="73">
        <v>1.2863</v>
      </c>
      <c r="J107" s="74">
        <v>2899</v>
      </c>
      <c r="K107" s="122">
        <v>0.121</v>
      </c>
      <c r="M107"/>
    </row>
    <row r="108" spans="2:14" x14ac:dyDescent="0.15">
      <c r="B108" s="64" t="s">
        <v>30</v>
      </c>
      <c r="C108" s="75">
        <v>1108334</v>
      </c>
      <c r="D108" s="76">
        <v>46820</v>
      </c>
      <c r="E108" s="77">
        <v>4.2000000000000003E-2</v>
      </c>
      <c r="F108" s="78">
        <v>3.2</v>
      </c>
      <c r="G108" s="79">
        <v>10.6557</v>
      </c>
      <c r="H108" s="80">
        <v>22758.9</v>
      </c>
      <c r="I108" s="81">
        <v>1.2665999999999999</v>
      </c>
      <c r="J108" s="82">
        <v>2705.3</v>
      </c>
      <c r="K108" s="122">
        <v>0.11899999999999999</v>
      </c>
      <c r="M108"/>
    </row>
    <row r="109" spans="2:14" x14ac:dyDescent="0.15">
      <c r="B109" s="64" t="s">
        <v>34</v>
      </c>
      <c r="C109" s="75">
        <v>1141865</v>
      </c>
      <c r="D109" s="76">
        <v>46439</v>
      </c>
      <c r="E109" s="77">
        <v>4.1000000000000002E-2</v>
      </c>
      <c r="F109" s="78">
        <v>3.13</v>
      </c>
      <c r="G109" s="79">
        <v>10.122999999999999</v>
      </c>
      <c r="H109" s="80">
        <v>21798.6</v>
      </c>
      <c r="I109" s="81">
        <v>1.1632</v>
      </c>
      <c r="J109" s="82">
        <v>2504.6999999999998</v>
      </c>
      <c r="K109" s="122">
        <v>0.115</v>
      </c>
      <c r="M109"/>
    </row>
    <row r="110" spans="2:14" x14ac:dyDescent="0.15">
      <c r="B110" s="64" t="s">
        <v>35</v>
      </c>
      <c r="C110" s="75">
        <v>1268436</v>
      </c>
      <c r="D110" s="76">
        <v>54421</v>
      </c>
      <c r="E110" s="77">
        <v>4.2999999999999997E-2</v>
      </c>
      <c r="F110" s="78">
        <v>2.97</v>
      </c>
      <c r="G110" s="79">
        <v>11.6381</v>
      </c>
      <c r="H110" s="80">
        <v>21385.3</v>
      </c>
      <c r="I110" s="81">
        <v>1.5336000000000001</v>
      </c>
      <c r="J110" s="82">
        <v>2823.5</v>
      </c>
      <c r="K110" s="122">
        <v>0.13200000000000001</v>
      </c>
      <c r="M110"/>
    </row>
    <row r="111" spans="2:14" x14ac:dyDescent="0.15">
      <c r="B111" s="64" t="s">
        <v>36</v>
      </c>
      <c r="C111" s="75">
        <v>1273004</v>
      </c>
      <c r="D111" s="76">
        <v>56239</v>
      </c>
      <c r="E111" s="77">
        <v>4.3999999999999997E-2</v>
      </c>
      <c r="F111" s="78">
        <v>2.93</v>
      </c>
      <c r="G111" s="79">
        <v>11.488099999999999</v>
      </c>
      <c r="H111" s="80">
        <v>20427.3</v>
      </c>
      <c r="I111" s="81">
        <v>1.3904000000000001</v>
      </c>
      <c r="J111" s="82">
        <v>2472.3000000000002</v>
      </c>
      <c r="K111" s="122">
        <v>0.121</v>
      </c>
      <c r="M111"/>
    </row>
    <row r="112" spans="2:14" x14ac:dyDescent="0.15">
      <c r="B112" s="64" t="s">
        <v>37</v>
      </c>
      <c r="C112" s="75">
        <v>1290444</v>
      </c>
      <c r="D112" s="76">
        <v>103043</v>
      </c>
      <c r="E112" s="77">
        <v>0.08</v>
      </c>
      <c r="F112" s="78">
        <v>2.86</v>
      </c>
      <c r="G112" s="79">
        <v>14.571400000000001</v>
      </c>
      <c r="H112" s="80">
        <v>14141.1</v>
      </c>
      <c r="I112" s="81">
        <v>1.8116000000000001</v>
      </c>
      <c r="J112" s="82">
        <v>1758.1</v>
      </c>
      <c r="K112" s="122">
        <v>0.124</v>
      </c>
      <c r="M112"/>
    </row>
    <row r="113" spans="2:13" x14ac:dyDescent="0.15">
      <c r="B113" s="64" t="s">
        <v>38</v>
      </c>
      <c r="C113" s="75">
        <v>1307748</v>
      </c>
      <c r="D113" s="76">
        <v>105880</v>
      </c>
      <c r="E113" s="77">
        <v>8.1000000000000003E-2</v>
      </c>
      <c r="F113" s="78">
        <v>2.83</v>
      </c>
      <c r="G113" s="79">
        <v>14.7813</v>
      </c>
      <c r="H113" s="80">
        <v>13960.4</v>
      </c>
      <c r="I113" s="81">
        <v>1.8681000000000001</v>
      </c>
      <c r="J113" s="82">
        <v>1764.4</v>
      </c>
      <c r="K113" s="122">
        <v>0.126</v>
      </c>
      <c r="M113"/>
    </row>
    <row r="114" spans="2:13" x14ac:dyDescent="0.15">
      <c r="B114" s="65" t="s">
        <v>39</v>
      </c>
      <c r="C114" s="83">
        <v>1340397</v>
      </c>
      <c r="D114" s="84">
        <v>111728</v>
      </c>
      <c r="E114" s="85">
        <v>8.3000000000000004E-2</v>
      </c>
      <c r="F114" s="86">
        <v>2.81</v>
      </c>
      <c r="G114" s="87">
        <v>15.5999</v>
      </c>
      <c r="H114" s="88">
        <v>13962.4</v>
      </c>
      <c r="I114" s="89">
        <v>2.0141</v>
      </c>
      <c r="J114" s="90">
        <v>1802.7</v>
      </c>
      <c r="K114" s="123">
        <v>0.129</v>
      </c>
      <c r="M114"/>
    </row>
    <row r="115" spans="2:13" x14ac:dyDescent="0.15">
      <c r="C115" s="9" t="s">
        <v>115</v>
      </c>
      <c r="M115"/>
    </row>
    <row r="116" spans="2:13" x14ac:dyDescent="0.15">
      <c r="M116"/>
    </row>
    <row r="117" spans="2:13" x14ac:dyDescent="0.15">
      <c r="B117" s="9" t="s">
        <v>114</v>
      </c>
      <c r="E117" s="91"/>
      <c r="F117" s="91"/>
      <c r="G117" s="1"/>
      <c r="H117" s="1"/>
      <c r="I117" s="1"/>
    </row>
    <row r="118" spans="2:13" x14ac:dyDescent="0.15">
      <c r="B118" s="185" t="s">
        <v>108</v>
      </c>
      <c r="C118" s="183" t="s">
        <v>4</v>
      </c>
      <c r="D118" s="183"/>
      <c r="E118" s="184" t="s">
        <v>109</v>
      </c>
      <c r="F118" s="184"/>
      <c r="G118" s="113" t="s">
        <v>111</v>
      </c>
      <c r="H118" s="113" t="s">
        <v>111</v>
      </c>
      <c r="I118" s="183" t="s">
        <v>112</v>
      </c>
    </row>
    <row r="119" spans="2:13" x14ac:dyDescent="0.15">
      <c r="B119" s="185"/>
      <c r="C119" s="25" t="s">
        <v>4</v>
      </c>
      <c r="D119" s="25" t="s">
        <v>110</v>
      </c>
      <c r="E119" s="92" t="s">
        <v>1</v>
      </c>
      <c r="F119" s="92" t="s">
        <v>110</v>
      </c>
      <c r="G119" s="114" t="s">
        <v>5</v>
      </c>
      <c r="H119" s="114" t="s">
        <v>7</v>
      </c>
      <c r="I119" s="183"/>
    </row>
    <row r="120" spans="2:13" ht="13.5" customHeight="1" x14ac:dyDescent="0.15">
      <c r="B120" s="97" t="s">
        <v>97</v>
      </c>
      <c r="C120" s="101">
        <v>10189</v>
      </c>
      <c r="D120" s="105">
        <v>9.0999999999999998E-2</v>
      </c>
      <c r="E120" s="98">
        <v>64</v>
      </c>
      <c r="F120" s="105">
        <v>3.0000000000000001E-3</v>
      </c>
      <c r="G120" s="108">
        <v>0.44379999999999997</v>
      </c>
      <c r="H120" s="117">
        <v>63</v>
      </c>
      <c r="I120" s="97">
        <v>1.4</v>
      </c>
      <c r="J120" s="208" t="s">
        <v>183</v>
      </c>
      <c r="K120" s="214"/>
      <c r="L120" s="214"/>
    </row>
    <row r="121" spans="2:13" x14ac:dyDescent="0.15">
      <c r="B121" s="99" t="s">
        <v>98</v>
      </c>
      <c r="C121" s="102">
        <v>56180</v>
      </c>
      <c r="D121" s="106">
        <v>0.59399999999999997</v>
      </c>
      <c r="E121" s="100">
        <v>1392</v>
      </c>
      <c r="F121" s="106">
        <v>7.02</v>
      </c>
      <c r="G121" s="109">
        <v>0.71140000000000003</v>
      </c>
      <c r="H121" s="118">
        <v>248</v>
      </c>
      <c r="I121" s="99">
        <v>3.5</v>
      </c>
      <c r="J121" s="208"/>
      <c r="K121" s="214"/>
      <c r="L121" s="214"/>
    </row>
    <row r="122" spans="2:13" x14ac:dyDescent="0.15">
      <c r="B122" s="99" t="s">
        <v>99</v>
      </c>
      <c r="C122" s="102">
        <v>29538</v>
      </c>
      <c r="D122" s="106">
        <v>0.85799999999999998</v>
      </c>
      <c r="E122" s="100">
        <v>3290</v>
      </c>
      <c r="F122" s="106">
        <v>0.23499999999999999</v>
      </c>
      <c r="G122" s="109">
        <v>1.3703000000000001</v>
      </c>
      <c r="H122" s="118">
        <v>1114</v>
      </c>
      <c r="I122" s="99">
        <v>8.1</v>
      </c>
      <c r="J122" s="208"/>
      <c r="K122" s="214"/>
      <c r="L122" s="214"/>
    </row>
    <row r="123" spans="2:13" s="66" customFormat="1" x14ac:dyDescent="0.15">
      <c r="B123" s="124" t="s">
        <v>100</v>
      </c>
      <c r="C123" s="125">
        <v>7782</v>
      </c>
      <c r="D123" s="126">
        <v>0.92800000000000005</v>
      </c>
      <c r="E123" s="127">
        <v>2428</v>
      </c>
      <c r="F123" s="126">
        <v>0.35499999999999998</v>
      </c>
      <c r="G123" s="128">
        <v>2.4077000000000002</v>
      </c>
      <c r="H123" s="129">
        <v>3119</v>
      </c>
      <c r="I123" s="124">
        <v>13</v>
      </c>
      <c r="J123" s="208"/>
      <c r="K123" s="214"/>
      <c r="L123" s="214"/>
    </row>
    <row r="124" spans="2:13" x14ac:dyDescent="0.15">
      <c r="B124" s="30" t="s">
        <v>101</v>
      </c>
      <c r="C124" s="103">
        <v>4766</v>
      </c>
      <c r="D124" s="46">
        <v>0.97099999999999997</v>
      </c>
      <c r="E124" s="55">
        <v>3146</v>
      </c>
      <c r="F124" s="46">
        <v>0.51100000000000001</v>
      </c>
      <c r="G124" s="110">
        <v>3.7738999999999998</v>
      </c>
      <c r="H124" s="119">
        <v>6600</v>
      </c>
      <c r="I124" s="30">
        <v>17.5</v>
      </c>
      <c r="J124" s="208"/>
      <c r="K124" s="214"/>
      <c r="L124" s="214"/>
    </row>
    <row r="125" spans="2:13" x14ac:dyDescent="0.15">
      <c r="B125" s="30" t="s">
        <v>102</v>
      </c>
      <c r="C125" s="103">
        <v>1575</v>
      </c>
      <c r="D125" s="46">
        <v>0.98499999999999999</v>
      </c>
      <c r="E125" s="55">
        <v>2024</v>
      </c>
      <c r="F125" s="46">
        <v>0.61199999999999999</v>
      </c>
      <c r="G125" s="110">
        <v>5.8686999999999996</v>
      </c>
      <c r="H125" s="115">
        <v>1.2849999999999999</v>
      </c>
      <c r="I125" s="30">
        <v>21.9</v>
      </c>
      <c r="J125" s="208"/>
      <c r="K125" s="214"/>
      <c r="L125" s="214"/>
    </row>
    <row r="126" spans="2:13" x14ac:dyDescent="0.15">
      <c r="B126" s="30" t="s">
        <v>103</v>
      </c>
      <c r="C126" s="103">
        <v>872</v>
      </c>
      <c r="D126" s="46">
        <v>0.99299999999999999</v>
      </c>
      <c r="E126" s="55">
        <v>1790</v>
      </c>
      <c r="F126" s="46">
        <v>0.7</v>
      </c>
      <c r="G126" s="110">
        <v>8.2754999999999992</v>
      </c>
      <c r="H126" s="115">
        <v>2.0529999999999999</v>
      </c>
      <c r="I126" s="30">
        <v>24.8</v>
      </c>
      <c r="J126" s="208"/>
      <c r="K126" s="214"/>
      <c r="L126" s="214"/>
    </row>
    <row r="127" spans="2:13" x14ac:dyDescent="0.15">
      <c r="B127" s="30" t="s">
        <v>104</v>
      </c>
      <c r="C127" s="103">
        <v>632</v>
      </c>
      <c r="D127" s="46">
        <v>0.998</v>
      </c>
      <c r="E127" s="55">
        <v>2419</v>
      </c>
      <c r="F127" s="46">
        <v>0.82</v>
      </c>
      <c r="G127" s="110">
        <v>13.3415</v>
      </c>
      <c r="H127" s="115">
        <v>3.827</v>
      </c>
      <c r="I127" s="30">
        <v>28.7</v>
      </c>
      <c r="J127" s="208"/>
      <c r="K127" s="214"/>
      <c r="L127" s="214"/>
    </row>
    <row r="128" spans="2:13" x14ac:dyDescent="0.15">
      <c r="B128" s="30" t="s">
        <v>105</v>
      </c>
      <c r="C128" s="103">
        <v>178</v>
      </c>
      <c r="D128" s="46">
        <v>0.999</v>
      </c>
      <c r="E128" s="55">
        <v>2000</v>
      </c>
      <c r="F128" s="46">
        <v>0.91900000000000004</v>
      </c>
      <c r="G128" s="110">
        <v>30.838999999999999</v>
      </c>
      <c r="H128" s="115">
        <v>11.233000000000001</v>
      </c>
      <c r="I128" s="30">
        <v>36.4</v>
      </c>
      <c r="J128" s="208"/>
      <c r="K128" s="214"/>
      <c r="L128" s="214"/>
    </row>
    <row r="129" spans="2:9" x14ac:dyDescent="0.15">
      <c r="B129" s="95" t="s">
        <v>106</v>
      </c>
      <c r="C129" s="104">
        <v>16</v>
      </c>
      <c r="D129" s="107">
        <v>1</v>
      </c>
      <c r="E129" s="96">
        <v>1633</v>
      </c>
      <c r="F129" s="107">
        <v>1</v>
      </c>
      <c r="G129" s="111">
        <v>238.4419</v>
      </c>
      <c r="H129" s="116">
        <v>102.05800000000001</v>
      </c>
      <c r="I129" s="95">
        <v>42.8</v>
      </c>
    </row>
    <row r="130" spans="2:9" x14ac:dyDescent="0.15">
      <c r="B130" s="93" t="s">
        <v>107</v>
      </c>
      <c r="C130" s="94">
        <v>111728</v>
      </c>
      <c r="D130" s="93"/>
      <c r="E130" s="54">
        <v>20185</v>
      </c>
      <c r="F130" s="54"/>
      <c r="G130" s="112">
        <v>1.4</v>
      </c>
      <c r="H130" s="120">
        <v>1807</v>
      </c>
      <c r="I130" s="93">
        <v>12.9</v>
      </c>
    </row>
    <row r="131" spans="2:9" x14ac:dyDescent="0.15">
      <c r="C131" s="9" t="s">
        <v>117</v>
      </c>
    </row>
    <row r="132" spans="2:9" x14ac:dyDescent="0.15">
      <c r="C132" s="9" t="s">
        <v>118</v>
      </c>
    </row>
    <row r="133" spans="2:9" x14ac:dyDescent="0.15">
      <c r="C133" s="9" t="s">
        <v>119</v>
      </c>
    </row>
    <row r="134" spans="2:9" x14ac:dyDescent="0.15">
      <c r="C134" s="9" t="s">
        <v>126</v>
      </c>
    </row>
    <row r="137" spans="2:9" x14ac:dyDescent="0.15">
      <c r="B137" s="9" t="s">
        <v>121</v>
      </c>
    </row>
    <row r="138" spans="2:9" x14ac:dyDescent="0.15">
      <c r="B138" s="9" t="s">
        <v>122</v>
      </c>
    </row>
    <row r="139" spans="2:9" x14ac:dyDescent="0.15">
      <c r="C139" s="9" t="s">
        <v>123</v>
      </c>
    </row>
    <row r="140" spans="2:9" x14ac:dyDescent="0.15">
      <c r="C140" s="9" t="s">
        <v>124</v>
      </c>
    </row>
    <row r="141" spans="2:9" x14ac:dyDescent="0.15">
      <c r="C141" s="9" t="s">
        <v>125</v>
      </c>
    </row>
    <row r="142" spans="2:9" x14ac:dyDescent="0.15">
      <c r="B142" s="9" t="s">
        <v>128</v>
      </c>
    </row>
    <row r="143" spans="2:9" x14ac:dyDescent="0.15">
      <c r="C143" s="9" t="s">
        <v>127</v>
      </c>
    </row>
    <row r="144" spans="2:9" x14ac:dyDescent="0.15">
      <c r="B144" s="9" t="s">
        <v>184</v>
      </c>
    </row>
    <row r="146" spans="2:11" x14ac:dyDescent="0.15">
      <c r="B146" s="143" t="s">
        <v>79</v>
      </c>
      <c r="C146" s="186" t="s">
        <v>129</v>
      </c>
      <c r="D146" s="186"/>
      <c r="E146" s="189" t="s">
        <v>130</v>
      </c>
      <c r="F146" s="144" t="s">
        <v>131</v>
      </c>
      <c r="G146" s="145"/>
      <c r="H146" s="145"/>
      <c r="I146" s="145"/>
      <c r="J146" s="145"/>
      <c r="K146" s="146"/>
    </row>
    <row r="147" spans="2:11" x14ac:dyDescent="0.15">
      <c r="B147" s="143"/>
      <c r="C147" s="187"/>
      <c r="D147" s="187"/>
      <c r="E147" s="190"/>
      <c r="F147" s="147" t="s">
        <v>185</v>
      </c>
      <c r="G147" s="148"/>
      <c r="H147" s="148"/>
      <c r="I147" s="148"/>
      <c r="J147" s="148"/>
      <c r="K147" s="149"/>
    </row>
    <row r="148" spans="2:11" x14ac:dyDescent="0.15">
      <c r="B148" s="143"/>
      <c r="C148" s="188"/>
      <c r="D148" s="188"/>
      <c r="E148" s="191"/>
      <c r="F148" s="192" t="s">
        <v>132</v>
      </c>
      <c r="G148" s="193"/>
      <c r="H148" s="193"/>
      <c r="I148" s="193"/>
      <c r="J148" s="193"/>
      <c r="K148" s="194"/>
    </row>
    <row r="151" spans="2:11" ht="17.25" x14ac:dyDescent="0.15">
      <c r="B151" s="33" t="s">
        <v>134</v>
      </c>
    </row>
    <row r="153" spans="2:11" x14ac:dyDescent="0.15">
      <c r="K153" s="24"/>
    </row>
    <row r="154" spans="2:11" x14ac:dyDescent="0.15">
      <c r="G154" s="130"/>
      <c r="H154" s="22" t="s">
        <v>142</v>
      </c>
      <c r="I154" s="22" t="s">
        <v>143</v>
      </c>
      <c r="J154" s="22" t="s">
        <v>144</v>
      </c>
      <c r="K154" s="22" t="s">
        <v>147</v>
      </c>
    </row>
    <row r="155" spans="2:11" ht="14.25" x14ac:dyDescent="0.15">
      <c r="G155" s="174" t="s">
        <v>135</v>
      </c>
      <c r="H155" s="177">
        <v>8.4</v>
      </c>
      <c r="I155" s="180">
        <f>+H155/H$173</f>
        <v>1.4482758620689656E-3</v>
      </c>
      <c r="J155" s="180">
        <f>+I155</f>
        <v>1.4482758620689656E-3</v>
      </c>
      <c r="K155" s="131">
        <v>0.05</v>
      </c>
    </row>
    <row r="156" spans="2:11" x14ac:dyDescent="0.15">
      <c r="G156" s="175"/>
      <c r="H156" s="178"/>
      <c r="I156" s="181"/>
      <c r="J156" s="181"/>
      <c r="K156" s="157">
        <f>84*0.05</f>
        <v>4.2</v>
      </c>
    </row>
    <row r="157" spans="2:11" x14ac:dyDescent="0.15">
      <c r="G157" s="176"/>
      <c r="H157" s="179"/>
      <c r="I157" s="182"/>
      <c r="J157" s="182"/>
      <c r="K157" s="158"/>
    </row>
    <row r="158" spans="2:11" ht="14.25" x14ac:dyDescent="0.15">
      <c r="G158" s="174" t="s">
        <v>136</v>
      </c>
      <c r="H158" s="177">
        <v>118.3</v>
      </c>
      <c r="I158" s="180">
        <f t="shared" ref="I158" si="4">+H158/H$173</f>
        <v>2.0396551724137929E-2</v>
      </c>
      <c r="J158" s="180">
        <f>+J155+I158</f>
        <v>2.1844827586206896E-2</v>
      </c>
      <c r="K158" s="131">
        <v>0.04</v>
      </c>
    </row>
    <row r="159" spans="2:11" x14ac:dyDescent="0.15">
      <c r="G159" s="175"/>
      <c r="H159" s="178"/>
      <c r="I159" s="181"/>
      <c r="J159" s="181"/>
      <c r="K159" s="157">
        <f>215*0.04</f>
        <v>8.6</v>
      </c>
    </row>
    <row r="160" spans="2:11" x14ac:dyDescent="0.15">
      <c r="G160" s="176"/>
      <c r="H160" s="179"/>
      <c r="I160" s="182"/>
      <c r="J160" s="182"/>
      <c r="K160" s="158"/>
    </row>
    <row r="161" spans="2:11" ht="14.25" x14ac:dyDescent="0.15">
      <c r="G161" s="174" t="s">
        <v>137</v>
      </c>
      <c r="H161" s="177">
        <v>322.2</v>
      </c>
      <c r="I161" s="180">
        <f t="shared" ref="I161" si="5">+H161/H$173</f>
        <v>5.5551724137931031E-2</v>
      </c>
      <c r="J161" s="180">
        <f>+J158+I161</f>
        <v>7.7396551724137924E-2</v>
      </c>
      <c r="K161" s="131">
        <v>0.03</v>
      </c>
    </row>
    <row r="162" spans="2:11" x14ac:dyDescent="0.15">
      <c r="G162" s="175"/>
      <c r="H162" s="178"/>
      <c r="I162" s="181"/>
      <c r="J162" s="181"/>
      <c r="K162" s="157">
        <f>247*0.03</f>
        <v>7.41</v>
      </c>
    </row>
    <row r="163" spans="2:11" x14ac:dyDescent="0.15">
      <c r="G163" s="176"/>
      <c r="H163" s="179"/>
      <c r="I163" s="182"/>
      <c r="J163" s="182"/>
      <c r="K163" s="158"/>
    </row>
    <row r="164" spans="2:11" x14ac:dyDescent="0.15">
      <c r="G164" s="162" t="s">
        <v>138</v>
      </c>
      <c r="H164" s="165">
        <v>720.3</v>
      </c>
      <c r="I164" s="168">
        <f t="shared" ref="I164" si="6">+H164/H$173</f>
        <v>0.12418965517241379</v>
      </c>
      <c r="J164" s="168">
        <f>+J161+I164</f>
        <v>0.20158620689655171</v>
      </c>
      <c r="K164" s="159"/>
    </row>
    <row r="165" spans="2:11" x14ac:dyDescent="0.15">
      <c r="G165" s="163"/>
      <c r="H165" s="166"/>
      <c r="I165" s="169"/>
      <c r="J165" s="169"/>
      <c r="K165" s="160"/>
    </row>
    <row r="166" spans="2:11" x14ac:dyDescent="0.15">
      <c r="G166" s="164"/>
      <c r="H166" s="167"/>
      <c r="I166" s="170"/>
      <c r="J166" s="170"/>
      <c r="K166" s="160"/>
    </row>
    <row r="167" spans="2:11" x14ac:dyDescent="0.15">
      <c r="G167" s="162" t="s">
        <v>139</v>
      </c>
      <c r="H167" s="165">
        <v>4203.1000000000004</v>
      </c>
      <c r="I167" s="168">
        <f t="shared" ref="I167" si="7">+H167/H$173</f>
        <v>0.72467241379310354</v>
      </c>
      <c r="J167" s="168">
        <f>+J164+I167</f>
        <v>0.92625862068965525</v>
      </c>
      <c r="K167" s="160"/>
    </row>
    <row r="168" spans="2:11" x14ac:dyDescent="0.15">
      <c r="G168" s="163"/>
      <c r="H168" s="166"/>
      <c r="I168" s="169"/>
      <c r="J168" s="169"/>
      <c r="K168" s="160"/>
    </row>
    <row r="169" spans="2:11" x14ac:dyDescent="0.15">
      <c r="G169" s="164"/>
      <c r="H169" s="167"/>
      <c r="I169" s="170"/>
      <c r="J169" s="170"/>
      <c r="K169" s="160"/>
    </row>
    <row r="170" spans="2:11" x14ac:dyDescent="0.15">
      <c r="G170" s="162" t="s">
        <v>141</v>
      </c>
      <c r="H170" s="165">
        <f>+H173-H155-H158-H161-H164-H167</f>
        <v>427.69999999999982</v>
      </c>
      <c r="I170" s="168">
        <f t="shared" ref="I170" si="8">+H170/H$173</f>
        <v>7.3741379310344801E-2</v>
      </c>
      <c r="J170" s="168">
        <f>+J167+I170</f>
        <v>1</v>
      </c>
      <c r="K170" s="160"/>
    </row>
    <row r="171" spans="2:11" x14ac:dyDescent="0.15">
      <c r="G171" s="163"/>
      <c r="H171" s="166"/>
      <c r="I171" s="169"/>
      <c r="J171" s="169"/>
      <c r="K171" s="160"/>
    </row>
    <row r="172" spans="2:11" x14ac:dyDescent="0.15">
      <c r="B172" s="24" t="s">
        <v>145</v>
      </c>
      <c r="C172" s="9" t="s">
        <v>148</v>
      </c>
      <c r="G172" s="164"/>
      <c r="H172" s="167"/>
      <c r="I172" s="170"/>
      <c r="J172" s="170"/>
      <c r="K172" s="161"/>
    </row>
    <row r="173" spans="2:11" x14ac:dyDescent="0.15">
      <c r="B173" s="24" t="s">
        <v>145</v>
      </c>
      <c r="C173" s="9" t="s">
        <v>146</v>
      </c>
      <c r="G173" s="162" t="s">
        <v>140</v>
      </c>
      <c r="H173" s="165">
        <v>5800</v>
      </c>
      <c r="I173" s="168">
        <f t="shared" ref="I173" si="9">+H173/H$173</f>
        <v>1</v>
      </c>
      <c r="J173" s="168">
        <v>1</v>
      </c>
      <c r="K173" s="171">
        <f>+K156+K159+K162+K165</f>
        <v>20.21</v>
      </c>
    </row>
    <row r="174" spans="2:11" x14ac:dyDescent="0.15">
      <c r="B174" s="24" t="s">
        <v>145</v>
      </c>
      <c r="C174" s="9" t="s">
        <v>193</v>
      </c>
      <c r="G174" s="163"/>
      <c r="H174" s="166"/>
      <c r="I174" s="169"/>
      <c r="J174" s="169"/>
      <c r="K174" s="172"/>
    </row>
    <row r="175" spans="2:11" x14ac:dyDescent="0.15">
      <c r="C175" s="9" t="s">
        <v>194</v>
      </c>
      <c r="G175" s="164"/>
      <c r="H175" s="167"/>
      <c r="I175" s="170"/>
      <c r="J175" s="170"/>
      <c r="K175" s="173"/>
    </row>
    <row r="176" spans="2:11" x14ac:dyDescent="0.15">
      <c r="B176" s="24" t="s">
        <v>145</v>
      </c>
      <c r="C176" s="9" t="s">
        <v>195</v>
      </c>
    </row>
    <row r="178" spans="2:11" x14ac:dyDescent="0.15">
      <c r="B178" s="24" t="s">
        <v>116</v>
      </c>
      <c r="C178" s="9" t="s">
        <v>149</v>
      </c>
    </row>
    <row r="179" spans="2:11" x14ac:dyDescent="0.15">
      <c r="B179" s="24" t="s">
        <v>145</v>
      </c>
      <c r="C179" s="9" t="s">
        <v>186</v>
      </c>
    </row>
    <row r="180" spans="2:11" x14ac:dyDescent="0.15">
      <c r="B180" s="24"/>
    </row>
    <row r="181" spans="2:11" x14ac:dyDescent="0.15">
      <c r="B181" s="24" t="s">
        <v>116</v>
      </c>
      <c r="C181" s="9" t="s">
        <v>150</v>
      </c>
    </row>
    <row r="183" spans="2:11" ht="13.5" customHeight="1" x14ac:dyDescent="0.15">
      <c r="B183" s="143" t="s">
        <v>79</v>
      </c>
      <c r="C183" s="150" t="s">
        <v>151</v>
      </c>
      <c r="D183" s="153" t="s">
        <v>152</v>
      </c>
      <c r="E183" s="154"/>
      <c r="F183" s="144" t="s">
        <v>156</v>
      </c>
      <c r="G183" s="145"/>
      <c r="H183" s="145"/>
      <c r="I183" s="145"/>
      <c r="J183" s="145"/>
      <c r="K183" s="146"/>
    </row>
    <row r="184" spans="2:11" ht="13.5" customHeight="1" x14ac:dyDescent="0.15">
      <c r="B184" s="143"/>
      <c r="C184" s="151"/>
      <c r="D184" s="155"/>
      <c r="E184" s="156"/>
      <c r="F184" s="147" t="s">
        <v>187</v>
      </c>
      <c r="G184" s="148"/>
      <c r="H184" s="148"/>
      <c r="I184" s="148"/>
      <c r="J184" s="148"/>
      <c r="K184" s="149"/>
    </row>
    <row r="185" spans="2:11" ht="18.75" customHeight="1" x14ac:dyDescent="0.15">
      <c r="B185" s="143"/>
      <c r="C185" s="152"/>
      <c r="D185" s="139" t="s">
        <v>157</v>
      </c>
      <c r="E185" s="140"/>
      <c r="F185" s="132"/>
      <c r="G185" s="133"/>
      <c r="H185" s="133"/>
      <c r="I185" s="133"/>
      <c r="J185" s="133"/>
      <c r="K185" s="134"/>
    </row>
    <row r="206" spans="2:2" ht="17.25" x14ac:dyDescent="0.15">
      <c r="B206" s="33" t="s">
        <v>165</v>
      </c>
    </row>
    <row r="208" spans="2:2" x14ac:dyDescent="0.15">
      <c r="B208" s="9" t="s">
        <v>166</v>
      </c>
    </row>
    <row r="228" spans="2:3" x14ac:dyDescent="0.15">
      <c r="B228" s="24" t="s">
        <v>145</v>
      </c>
      <c r="C228" s="9" t="s">
        <v>167</v>
      </c>
    </row>
    <row r="229" spans="2:3" x14ac:dyDescent="0.15">
      <c r="B229" s="24" t="s">
        <v>145</v>
      </c>
      <c r="C229" s="9" t="s">
        <v>168</v>
      </c>
    </row>
    <row r="230" spans="2:3" x14ac:dyDescent="0.15">
      <c r="C230" t="s">
        <v>170</v>
      </c>
    </row>
    <row r="231" spans="2:3" x14ac:dyDescent="0.15">
      <c r="C231" t="s">
        <v>169</v>
      </c>
    </row>
    <row r="232" spans="2:3" x14ac:dyDescent="0.15">
      <c r="C232" t="s">
        <v>188</v>
      </c>
    </row>
    <row r="233" spans="2:3" x14ac:dyDescent="0.15">
      <c r="C233" t="s">
        <v>8</v>
      </c>
    </row>
    <row r="234" spans="2:3" x14ac:dyDescent="0.15">
      <c r="B234" s="24" t="s">
        <v>145</v>
      </c>
      <c r="C234" t="s">
        <v>189</v>
      </c>
    </row>
    <row r="235" spans="2:3" x14ac:dyDescent="0.15">
      <c r="B235" s="24" t="s">
        <v>145</v>
      </c>
      <c r="C235" t="s">
        <v>190</v>
      </c>
    </row>
    <row r="236" spans="2:3" x14ac:dyDescent="0.15">
      <c r="B236" s="24" t="s">
        <v>145</v>
      </c>
      <c r="C236" t="s">
        <v>191</v>
      </c>
    </row>
    <row r="237" spans="2:3" x14ac:dyDescent="0.15">
      <c r="B237" s="24"/>
      <c r="C237"/>
    </row>
    <row r="238" spans="2:3" x14ac:dyDescent="0.15">
      <c r="C238"/>
    </row>
    <row r="239" spans="2:3" ht="17.25" x14ac:dyDescent="0.15">
      <c r="B239" s="33" t="s">
        <v>158</v>
      </c>
    </row>
    <row r="241" spans="2:10" x14ac:dyDescent="0.15">
      <c r="B241" s="9" t="s">
        <v>159</v>
      </c>
    </row>
    <row r="242" spans="2:10" x14ac:dyDescent="0.15">
      <c r="B242" s="9" t="s">
        <v>162</v>
      </c>
      <c r="C242" s="9" t="s">
        <v>161</v>
      </c>
    </row>
    <row r="243" spans="2:10" x14ac:dyDescent="0.15">
      <c r="B243" s="9" t="s">
        <v>162</v>
      </c>
      <c r="C243" s="141" t="s">
        <v>175</v>
      </c>
      <c r="D243" s="141"/>
      <c r="E243" s="141"/>
      <c r="F243" s="141"/>
      <c r="G243" s="141"/>
      <c r="H243" s="141"/>
      <c r="I243" s="141"/>
      <c r="J243" s="141"/>
    </row>
    <row r="244" spans="2:10" x14ac:dyDescent="0.15">
      <c r="C244" s="141"/>
      <c r="D244" s="141"/>
      <c r="E244" s="141"/>
      <c r="F244" s="141"/>
      <c r="G244" s="141"/>
      <c r="H244" s="141"/>
      <c r="I244" s="141"/>
      <c r="J244" s="141"/>
    </row>
    <row r="245" spans="2:10" x14ac:dyDescent="0.15">
      <c r="C245" t="s">
        <v>160</v>
      </c>
    </row>
    <row r="263" spans="2:3" x14ac:dyDescent="0.15">
      <c r="B263" s="9" t="s">
        <v>192</v>
      </c>
    </row>
    <row r="265" spans="2:3" x14ac:dyDescent="0.15">
      <c r="B265" s="9" t="s">
        <v>163</v>
      </c>
    </row>
    <row r="266" spans="2:3" x14ac:dyDescent="0.15">
      <c r="B266" s="9" t="s">
        <v>162</v>
      </c>
      <c r="C266" s="9" t="s">
        <v>164</v>
      </c>
    </row>
    <row r="268" spans="2:3" ht="17.25" x14ac:dyDescent="0.15">
      <c r="B268" s="32" t="s">
        <v>174</v>
      </c>
    </row>
  </sheetData>
  <mergeCells count="74">
    <mergeCell ref="J35:K36"/>
    <mergeCell ref="J37:K38"/>
    <mergeCell ref="B12:B13"/>
    <mergeCell ref="D12:D13"/>
    <mergeCell ref="J120:L128"/>
    <mergeCell ref="C12:C13"/>
    <mergeCell ref="E12:E13"/>
    <mergeCell ref="J31:K34"/>
    <mergeCell ref="J28:K28"/>
    <mergeCell ref="J29:K30"/>
    <mergeCell ref="F94:K94"/>
    <mergeCell ref="F95:K95"/>
    <mergeCell ref="C93:D95"/>
    <mergeCell ref="B93:B95"/>
    <mergeCell ref="E93:E95"/>
    <mergeCell ref="F93:K93"/>
    <mergeCell ref="G102:H102"/>
    <mergeCell ref="I102:K102"/>
    <mergeCell ref="B102:B103"/>
    <mergeCell ref="C102:C103"/>
    <mergeCell ref="D102:D103"/>
    <mergeCell ref="E102:E103"/>
    <mergeCell ref="F102:F103"/>
    <mergeCell ref="C118:D118"/>
    <mergeCell ref="E118:F118"/>
    <mergeCell ref="B118:B119"/>
    <mergeCell ref="B146:B148"/>
    <mergeCell ref="C146:D148"/>
    <mergeCell ref="E146:E148"/>
    <mergeCell ref="F146:K146"/>
    <mergeCell ref="F147:K147"/>
    <mergeCell ref="F148:K148"/>
    <mergeCell ref="I118:I119"/>
    <mergeCell ref="G155:G157"/>
    <mergeCell ref="H155:H157"/>
    <mergeCell ref="I155:I157"/>
    <mergeCell ref="J155:J157"/>
    <mergeCell ref="G158:G160"/>
    <mergeCell ref="H158:H160"/>
    <mergeCell ref="I158:I160"/>
    <mergeCell ref="J158:J160"/>
    <mergeCell ref="G161:G163"/>
    <mergeCell ref="H161:H163"/>
    <mergeCell ref="I161:I163"/>
    <mergeCell ref="J161:J163"/>
    <mergeCell ref="G164:G166"/>
    <mergeCell ref="H164:H166"/>
    <mergeCell ref="I164:I166"/>
    <mergeCell ref="J164:J166"/>
    <mergeCell ref="K173:K175"/>
    <mergeCell ref="G167:G169"/>
    <mergeCell ref="H167:H169"/>
    <mergeCell ref="I167:I169"/>
    <mergeCell ref="J167:J169"/>
    <mergeCell ref="G170:G172"/>
    <mergeCell ref="H170:H172"/>
    <mergeCell ref="I170:I172"/>
    <mergeCell ref="J170:J172"/>
    <mergeCell ref="D185:E185"/>
    <mergeCell ref="C243:J244"/>
    <mergeCell ref="B2:L2"/>
    <mergeCell ref="B183:B185"/>
    <mergeCell ref="F183:K183"/>
    <mergeCell ref="F184:K184"/>
    <mergeCell ref="C183:C185"/>
    <mergeCell ref="D183:E184"/>
    <mergeCell ref="K156:K157"/>
    <mergeCell ref="K159:K160"/>
    <mergeCell ref="K162:K163"/>
    <mergeCell ref="K164:K172"/>
    <mergeCell ref="G173:G175"/>
    <mergeCell ref="H173:H175"/>
    <mergeCell ref="I173:I175"/>
    <mergeCell ref="J173:J175"/>
  </mergeCells>
  <phoneticPr fontId="5"/>
  <pageMargins left="0.51181102362204722" right="0.27559055118110237" top="0.43307086614173229" bottom="0.39370078740157483" header="0.31496062992125984" footer="0.15748031496062992"/>
  <pageSetup paperSize="9" scale="92"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資料1、国家予算2019</vt:lpstr>
      <vt:lpstr>資料2、財源</vt:lpstr>
      <vt:lpstr>'資料1、国家予算2019'!Print_Area</vt:lpstr>
      <vt:lpstr>'資料2、財源'!Print_Area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Takubofumio</dc:creator>
  <cp:lastModifiedBy>F</cp:lastModifiedBy>
  <cp:lastPrinted>2019-10-25T19:51:14Z</cp:lastPrinted>
  <dcterms:created xsi:type="dcterms:W3CDTF">2019-10-25T06:08:58Z</dcterms:created>
  <dcterms:modified xsi:type="dcterms:W3CDTF">2019-10-26T22:35:33Z</dcterms:modified>
</cp:coreProperties>
</file>